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0" windowWidth="23715" windowHeight="8625" activeTab="3"/>
  </bookViews>
  <sheets>
    <sheet name="MARZO 31-2019" sheetId="6" r:id="rId1"/>
    <sheet name="RESUMEN" sheetId="2" r:id="rId2"/>
    <sheet name="GRAFICO 1." sheetId="4" r:id="rId3"/>
    <sheet name="GRAFICO 2." sheetId="5" r:id="rId4"/>
  </sheets>
  <definedNames>
    <definedName name="_xlnm._FilterDatabase" localSheetId="0" hidden="1">'MARZO 31-2019'!#REF!</definedName>
  </definedNames>
  <calcPr calcId="145621"/>
</workbook>
</file>

<file path=xl/calcChain.xml><?xml version="1.0" encoding="utf-8"?>
<calcChain xmlns="http://schemas.openxmlformats.org/spreadsheetml/2006/main">
  <c r="B9" i="5" l="1"/>
  <c r="B8" i="5"/>
  <c r="B7" i="5"/>
  <c r="B6" i="5"/>
  <c r="D16" i="4"/>
  <c r="C16" i="4"/>
  <c r="B16" i="4"/>
  <c r="C15" i="4"/>
  <c r="B15" i="4"/>
  <c r="D14" i="4"/>
  <c r="C14" i="4"/>
  <c r="B14" i="4"/>
  <c r="C13" i="4"/>
  <c r="B13" i="4"/>
  <c r="B7" i="4"/>
  <c r="C6" i="4"/>
  <c r="D6" i="4" s="1"/>
  <c r="B6" i="4"/>
  <c r="F17" i="2"/>
  <c r="G15" i="2"/>
  <c r="F16" i="2"/>
  <c r="F15" i="2"/>
  <c r="E15" i="2"/>
  <c r="F13" i="2"/>
  <c r="F12" i="2"/>
  <c r="F11" i="2"/>
  <c r="E11" i="2"/>
  <c r="G8" i="2"/>
  <c r="G7" i="2"/>
  <c r="D8" i="2"/>
  <c r="D7" i="2"/>
  <c r="C9" i="2"/>
  <c r="C8" i="2"/>
  <c r="C16" i="2" s="1"/>
  <c r="C7" i="2"/>
  <c r="C15" i="2" s="1"/>
  <c r="B8" i="2"/>
  <c r="B7" i="2"/>
  <c r="H66" i="6"/>
  <c r="I65" i="6"/>
  <c r="J64" i="6"/>
  <c r="K64" i="6"/>
  <c r="J63" i="6"/>
  <c r="K63" i="6"/>
  <c r="J62" i="6"/>
  <c r="K62" i="6"/>
  <c r="J61" i="6"/>
  <c r="J60" i="6"/>
  <c r="J59" i="6"/>
  <c r="C17" i="2" l="1"/>
  <c r="J56" i="6" l="1"/>
  <c r="K56" i="6"/>
  <c r="K46" i="6"/>
  <c r="K47" i="6"/>
  <c r="K48" i="6"/>
  <c r="K49" i="6"/>
  <c r="K51" i="6"/>
  <c r="K52" i="6"/>
  <c r="K44" i="6"/>
  <c r="I50" i="6" l="1"/>
  <c r="K50" i="6" s="1"/>
  <c r="I45" i="6"/>
  <c r="K45" i="6" s="1"/>
  <c r="J45" i="6" l="1"/>
  <c r="J46" i="6"/>
  <c r="J47" i="6"/>
  <c r="J48" i="6"/>
  <c r="J49" i="6"/>
  <c r="J50" i="6"/>
  <c r="J51" i="6"/>
  <c r="J52" i="6"/>
  <c r="J44" i="6"/>
  <c r="I53" i="6"/>
  <c r="C7" i="4" l="1"/>
  <c r="D7" i="4" s="1"/>
  <c r="B10" i="5"/>
  <c r="B11" i="5" s="1"/>
  <c r="E12" i="2"/>
  <c r="I66" i="6"/>
  <c r="K66" i="6" s="1"/>
  <c r="J53" i="6"/>
  <c r="J66" i="6" s="1"/>
  <c r="E16" i="2" l="1"/>
  <c r="E13" i="2"/>
  <c r="I40" i="6"/>
  <c r="H40" i="6"/>
  <c r="K39" i="6"/>
  <c r="J39" i="6"/>
  <c r="J40" i="6" s="1"/>
  <c r="G16" i="2" l="1"/>
  <c r="G17" i="2" s="1"/>
  <c r="E17" i="2"/>
  <c r="K40" i="6"/>
  <c r="H38" i="6"/>
  <c r="I38" i="6"/>
  <c r="H53" i="6"/>
  <c r="K31" i="6"/>
  <c r="K32" i="6"/>
  <c r="K33" i="6"/>
  <c r="K34" i="6"/>
  <c r="K35" i="6"/>
  <c r="K36" i="6"/>
  <c r="K37" i="6"/>
  <c r="K30" i="6"/>
  <c r="J31" i="6"/>
  <c r="J32" i="6"/>
  <c r="J33" i="6"/>
  <c r="J34" i="6"/>
  <c r="J35" i="6"/>
  <c r="J36" i="6"/>
  <c r="J37" i="6"/>
  <c r="J30" i="6"/>
  <c r="J38" i="6" l="1"/>
  <c r="I29" i="6" l="1"/>
  <c r="I41" i="6" s="1"/>
  <c r="J28" i="6"/>
  <c r="K28" i="6"/>
  <c r="H29" i="6"/>
  <c r="H41" i="6" s="1"/>
  <c r="J27" i="6"/>
  <c r="K27" i="6"/>
  <c r="J26" i="6"/>
  <c r="K26" i="6"/>
  <c r="J25" i="6"/>
  <c r="K25" i="6"/>
  <c r="J24" i="6"/>
  <c r="K24" i="6"/>
  <c r="J23" i="6"/>
  <c r="K23" i="6"/>
  <c r="J22" i="6"/>
  <c r="K22" i="6"/>
  <c r="J21" i="6"/>
  <c r="K21" i="6"/>
  <c r="J20" i="6"/>
  <c r="K20" i="6"/>
  <c r="J19" i="6"/>
  <c r="K19" i="6"/>
  <c r="J18" i="6"/>
  <c r="K18" i="6"/>
  <c r="J17" i="6"/>
  <c r="K17" i="6"/>
  <c r="J16" i="6"/>
  <c r="K16" i="6"/>
  <c r="J15" i="6"/>
  <c r="K15" i="6"/>
  <c r="J14" i="6"/>
  <c r="K14" i="6"/>
  <c r="J13" i="6"/>
  <c r="K13" i="6"/>
  <c r="J12" i="6"/>
  <c r="K12" i="6"/>
  <c r="J11" i="6"/>
  <c r="K11" i="6"/>
  <c r="J10" i="6"/>
  <c r="K10" i="6"/>
  <c r="H65" i="6" l="1"/>
  <c r="K61" i="6"/>
  <c r="K60" i="6"/>
  <c r="K59" i="6"/>
  <c r="K58" i="6"/>
  <c r="J58" i="6"/>
  <c r="K57" i="6"/>
  <c r="J57" i="6"/>
  <c r="G38" i="6"/>
  <c r="G29" i="6"/>
  <c r="K9" i="6"/>
  <c r="J9" i="6"/>
  <c r="K8" i="6"/>
  <c r="J8" i="6"/>
  <c r="K7" i="6"/>
  <c r="J7" i="6"/>
  <c r="K6" i="6"/>
  <c r="J6" i="6"/>
  <c r="K5" i="6"/>
  <c r="J5" i="6"/>
  <c r="J65" i="6" l="1"/>
  <c r="J29" i="6"/>
  <c r="J41" i="6" s="1"/>
  <c r="G66" i="6"/>
  <c r="K38" i="6"/>
  <c r="C9" i="4"/>
  <c r="K53" i="6"/>
  <c r="K65" i="6"/>
  <c r="K29" i="6"/>
  <c r="K41" i="6" l="1"/>
  <c r="B9" i="4" l="1"/>
  <c r="B18" i="4" l="1"/>
  <c r="C18" i="4"/>
  <c r="D15" i="4"/>
  <c r="D13" i="4"/>
  <c r="D16" i="2"/>
  <c r="B16" i="2"/>
  <c r="D15" i="2"/>
  <c r="B15" i="2"/>
  <c r="D9" i="2"/>
  <c r="B9" i="2"/>
  <c r="D18" i="4" l="1"/>
  <c r="B17" i="2"/>
  <c r="G9" i="2"/>
  <c r="D17" i="2"/>
</calcChain>
</file>

<file path=xl/sharedStrings.xml><?xml version="1.0" encoding="utf-8"?>
<sst xmlns="http://schemas.openxmlformats.org/spreadsheetml/2006/main" count="412" uniqueCount="251">
  <si>
    <t>BPUNI</t>
  </si>
  <si>
    <t>NOMBRE PROPONENTE</t>
  </si>
  <si>
    <t>NOMBRE PROYECTO</t>
  </si>
  <si>
    <t>TIPO</t>
  </si>
  <si>
    <t>FUENTE DE RECURSO</t>
  </si>
  <si>
    <t>VALOR PROYECTO</t>
  </si>
  <si>
    <t>SALDO</t>
  </si>
  <si>
    <t>VICERRECTORIA ACADEMICA</t>
  </si>
  <si>
    <t>POAI</t>
  </si>
  <si>
    <t>Estampilla</t>
  </si>
  <si>
    <t>SISTEMAS</t>
  </si>
  <si>
    <t>BIBLIOTECA</t>
  </si>
  <si>
    <t xml:space="preserve">BIENESTAR </t>
  </si>
  <si>
    <t>PGN</t>
  </si>
  <si>
    <t>ADICIONADO</t>
  </si>
  <si>
    <t>BIENESTAR INSTITUCIONAL</t>
  </si>
  <si>
    <t>BU 36 1512 2016</t>
  </si>
  <si>
    <t>Adecuación y dotacion del comedor Universitario para mejorar los indices de permanencia y graduación de la Unillanos</t>
  </si>
  <si>
    <t>FACULTAD DE CIENCIAS AGROPECUARIAS Y RECURSOS NATURALES</t>
  </si>
  <si>
    <t>VIAC 53 2107 2015</t>
  </si>
  <si>
    <t>POLITICA</t>
  </si>
  <si>
    <t>ESTRATEGIA</t>
  </si>
  <si>
    <t>PROGRAMAS</t>
  </si>
  <si>
    <t>SUBPROGRAMAS</t>
  </si>
  <si>
    <t>1. DESARROLLO CIENTIFICO EN LINEAS DE INVESTIGACION INSTITUCIONAL 
(30%)</t>
  </si>
  <si>
    <t>1.UNIVERSIDAD INVESTIGATIVA</t>
  </si>
  <si>
    <t>1.1 Gestion del talento humano</t>
  </si>
  <si>
    <t>1.1.1 Formación profesoral en mestrias y doctorados</t>
  </si>
  <si>
    <t>2. APERTURA DE NUEVOS PROGRAMAS Y PREPARACION DE LA REGION EN COMPETITIVIDAD Y PRODUCTIVIDAD ENMARCADA
(70%)</t>
  </si>
  <si>
    <t>2. PREPARACION PARA LA COMPETITIVIDAD Y PRODUCTIVIDAD</t>
  </si>
  <si>
    <t>1.2 Sistema de Acreditación y certificación de calidad</t>
  </si>
  <si>
    <t>1.1.2 Relevo Generacional</t>
  </si>
  <si>
    <t>NO APLICA</t>
  </si>
  <si>
    <t>1.3 Desarrollo de la ciencia la tecnologia e innovación</t>
  </si>
  <si>
    <t>1.1.3 Formación avanzada para el personal administrativo</t>
  </si>
  <si>
    <t>1.4 Aporte tecnologico de la Universidad a la región</t>
  </si>
  <si>
    <t>1.1.4 Movilidad internacional de profesores y estudiantes</t>
  </si>
  <si>
    <t>2.1 Descenteralización Universitaria</t>
  </si>
  <si>
    <t>1.2.1 Estructuración organica</t>
  </si>
  <si>
    <t>2.2 Nuevos programas de pregrado tecnologicos y profesionales</t>
  </si>
  <si>
    <t>1.2.2 Modernización de procesos administrativos</t>
  </si>
  <si>
    <t>2.3 Nueva sede en el meta u otro Departamento de la Orinoquia</t>
  </si>
  <si>
    <t>1.2.3 Proceso de mejoramiento continuo</t>
  </si>
  <si>
    <t>2.4 Diseñar y adoptar un plan para el desarrollo fisico y tecnológico de la Universidad</t>
  </si>
  <si>
    <t>1.2.4 Procesos de autoregulacion</t>
  </si>
  <si>
    <t>2.5 Interración de la Universidad con la región</t>
  </si>
  <si>
    <t>1.2.5 Proceso academico de calidad</t>
  </si>
  <si>
    <t>1.2.6 Formación de lenguas extranjera</t>
  </si>
  <si>
    <t>1.2.7 Permanentes estudios de contexto</t>
  </si>
  <si>
    <t>1.2.8 Equidad social y mejoramiento del bienestar Institucional</t>
  </si>
  <si>
    <t>1.2.9 Internacionalización de curriculo</t>
  </si>
  <si>
    <t>1.2.10 Retención estudiantil</t>
  </si>
  <si>
    <t>1.3.1 Programas de especialización maestrías y doctorados propias y en convenio.</t>
  </si>
  <si>
    <t>1.3.2 Proyectos especializados</t>
  </si>
  <si>
    <t>1.3.3 Generación de convenios</t>
  </si>
  <si>
    <t>1.3.4 Fortalecimiento de los grupos de investigación y visibilización de la investigación.</t>
  </si>
  <si>
    <t>1.4.1 Articulación de la Universidad con la empresa y el estado</t>
  </si>
  <si>
    <t>1.4.2 Oficina de transferencia de resultados de investigacion</t>
  </si>
  <si>
    <t>1.4.3 Publicaciones de excelencia</t>
  </si>
  <si>
    <t>1.4.4 Sociedad del conocimiento</t>
  </si>
  <si>
    <t>2.1.1 Educación virtual</t>
  </si>
  <si>
    <t>2.1.2 Articulación de la educación media y superior</t>
  </si>
  <si>
    <t>2.1.3 Fortalecimiento de la presencia de la Universidad en la región en la orinoquia</t>
  </si>
  <si>
    <t>2.2.1 Estudios de factibilidad para nuevos programas</t>
  </si>
  <si>
    <t>2.2.2 Programas del area de ciencias socials y humanas</t>
  </si>
  <si>
    <t>2.2.3 Programas del area de artes</t>
  </si>
  <si>
    <t>2.2.4 Programas del area de ciencias de la salud</t>
  </si>
  <si>
    <t>2.2.5 Programas del area en educación</t>
  </si>
  <si>
    <t>2.2.6 Programas del area de matematicas y ciencias naturales</t>
  </si>
  <si>
    <t>2.2.7 Programas del area de ingenieria arquitectura urbanismo y afines</t>
  </si>
  <si>
    <t>2.3.1 Ninguna</t>
  </si>
  <si>
    <t>2.4.1 Adecuación. Infraestructura de servicios acueducto alcantarillado energia y gas.</t>
  </si>
  <si>
    <t>2.4.2 Estudios de preinversión</t>
  </si>
  <si>
    <t>2.4.3 Edificio de posgrado</t>
  </si>
  <si>
    <t>2.4.4 Baterías sanitarias industriales</t>
  </si>
  <si>
    <t>2.4.5 Espacios de abastecimiento para la comunidad</t>
  </si>
  <si>
    <t>2.4.6 Mantenimiento de Equipos e infraestructura</t>
  </si>
  <si>
    <t>2.4.7 Redes viales</t>
  </si>
  <si>
    <t>2.4.8 Modernización bibliotecas</t>
  </si>
  <si>
    <t>2.4.9 Espacio de estudio independiente</t>
  </si>
  <si>
    <t>2.4.10 Infraestructura tecnologica</t>
  </si>
  <si>
    <t>2.4.11 Modernixzación de equipos de computo</t>
  </si>
  <si>
    <t>2.4.12 Sistema de Información Gerencial</t>
  </si>
  <si>
    <t>2.4.13 Edificios y equipos para laboratorios</t>
  </si>
  <si>
    <t>2.4.14 Sede de Facultad de ciencias agrarias</t>
  </si>
  <si>
    <t>2.4.15 Sede de la Facultad de ciencias de la salud</t>
  </si>
  <si>
    <t>2.4.16 Sede de la Facultad de ciencias economicas</t>
  </si>
  <si>
    <t>2.4.17 Sede de la Facultad de ciencias basicas e ingenieria</t>
  </si>
  <si>
    <t>2.4.18 Sede de la Facultad de ciencias humanas y de la educación</t>
  </si>
  <si>
    <t>2.4.19 Infraestructura para la formación deportiva.</t>
  </si>
  <si>
    <t>2.5.1 Nuevos campos de investigación para el apoyo productivo regional y fortalecer la difusión del conocimiento generado</t>
  </si>
  <si>
    <t>2.5.2 Solidez del liderazgo regional</t>
  </si>
  <si>
    <t>2.5.3 Oferta de servicios asesorias y consultorias</t>
  </si>
  <si>
    <t>2.5.4 Capacitación del sector productivo principalmente en temas relacionados con comercio internacional</t>
  </si>
  <si>
    <t>2.5.5 Asesoria y apoyo al sector productivo de la región</t>
  </si>
  <si>
    <t>2.5.6 Internacionalización de la Universidad</t>
  </si>
  <si>
    <t>2.5.7 Sistema integral de comunicaciones</t>
  </si>
  <si>
    <t>2.5.8 Observatorio del Territorio</t>
  </si>
  <si>
    <t>UNIVERSIDAD DE LOS LLANOS</t>
  </si>
  <si>
    <t>OFICINA ASESORA DE PLANEACION</t>
  </si>
  <si>
    <t>DESCRIPCION</t>
  </si>
  <si>
    <t>FUENTE DEL RECURSO</t>
  </si>
  <si>
    <t>TOTAL</t>
  </si>
  <si>
    <t xml:space="preserve">PROYECTOS APROBADOS POAI </t>
  </si>
  <si>
    <t>PROYECTOS ADICIONADOS</t>
  </si>
  <si>
    <t>Fuente: Banco de Programas y Proyectos, tesoreria, División Financiera.</t>
  </si>
  <si>
    <t>CREE</t>
  </si>
  <si>
    <t>PROYECTADO</t>
  </si>
  <si>
    <t>%</t>
  </si>
  <si>
    <t>TOTAL PROYECTOS APROBADOS+ADICIONADOS</t>
  </si>
  <si>
    <t>Estampilla Prounillanos</t>
  </si>
  <si>
    <t>FACULTAD DE CIENCIS BASICAS E INGENIERIA</t>
  </si>
  <si>
    <t>TOTAL CREE ADICIONADOS</t>
  </si>
  <si>
    <t>No</t>
  </si>
  <si>
    <t>Fuente: Banco de Programas y Proyectos, División Financiera.</t>
  </si>
  <si>
    <t>ESTAMPILLA NACIONAL</t>
  </si>
  <si>
    <t>Estampilla Nacional</t>
  </si>
  <si>
    <t>EJECUTADO POAI R.P</t>
  </si>
  <si>
    <t>EJECUTADO R.P</t>
  </si>
  <si>
    <t>TOTAL EJECUTADOS R.P</t>
  </si>
  <si>
    <t>VICERECTORIA DE RECURSOS</t>
  </si>
  <si>
    <t>PLANEACION</t>
  </si>
  <si>
    <t>Formación doctoral de profesores de planta de la Universidad de los Llanos</t>
  </si>
  <si>
    <t>Mejoramiento de la infraestructura física y dotación del laboratorio de Histopatología, programa MVZ, Facultad Ciencias Agropecuarias y Recursos Naturales de la Universidad de los Llanos</t>
  </si>
  <si>
    <t>FCARN 02 2211 2017</t>
  </si>
  <si>
    <t>FCARN 66 2110 2016</t>
  </si>
  <si>
    <t>FCARN 67 2110 2016</t>
  </si>
  <si>
    <t>FACULTAD DE CIENCIAS DE LA SALUD</t>
  </si>
  <si>
    <t>FCS 24 2010 2016</t>
  </si>
  <si>
    <t>FCHE 14 2010 2016</t>
  </si>
  <si>
    <t>FACULTAD DE CIENCIAS HUMANAS Y DE LA EDUCACION</t>
  </si>
  <si>
    <t>Mejoramiento de la capacidad formativa de los programas de la facultad de ciencias de la salud, mediante la modernización de equipos del laboratorio de simulación y habilidades clínicas y farmacéuticas, Universidad de los Llanos, sede San Antonio.</t>
  </si>
  <si>
    <t xml:space="preserve">Desarrollo de las funciones de docencia y proyección social de la facultad de ciencias agropecuarias y recursos naturales, a través de la actualización de equipos especializados del laboratorio clínico de la Universidad de los Llanos. </t>
  </si>
  <si>
    <t xml:space="preserve">Fortalecimiento tecnológico de los procesos misionales de docencia e investigación  de la facultad de ciencias agropecuarias y recursos naturales, mediante la  modernización de equipos de los laboratorios de Anatomía  y Nutrición animal de la Universidad de los Llanos </t>
  </si>
  <si>
    <t>TOTAL GENERAL</t>
  </si>
  <si>
    <t>% EJECU</t>
  </si>
  <si>
    <t>PLAN 04 0404 2018</t>
  </si>
  <si>
    <t>VICERRECTORIA DE RECURSOS</t>
  </si>
  <si>
    <t xml:space="preserve">Desarrollo de la investigación básica y aplicada de la Universidad de los Llanos  </t>
  </si>
  <si>
    <t>Articulación de la Universidad de los Llanos con la región, impulsando la proyección social como función misional</t>
  </si>
  <si>
    <t xml:space="preserve">Dinamización de las competencias de desempeño de los egresados y graduados de la Universidad de los Llanos </t>
  </si>
  <si>
    <t xml:space="preserve">Fomento de estrategias para la equidad e inclusión de población estudiantil vulnerable de la Universidad de los Llanos </t>
  </si>
  <si>
    <t xml:space="preserve">Mejoramiento de los índices de  permanencia y graduación de estudiantes de pregrado, Universidad de los Llanos  </t>
  </si>
  <si>
    <t>Desarrollo de prácticas y visitas extramuros como herramienta pedagógica de los programas de pregrado, Universidad de los Llanos</t>
  </si>
  <si>
    <t xml:space="preserve">Fortalecimiento de las capacidades docentes- investigativas y apoyo a la formación pos gradual del profesorado Unillanos </t>
  </si>
  <si>
    <t>VIAC  06 0210 2018</t>
  </si>
  <si>
    <t>VIAC 02 0110 2018</t>
  </si>
  <si>
    <t>VIAC 03 0110 2018</t>
  </si>
  <si>
    <t>VIAC 08 0210 2018</t>
  </si>
  <si>
    <t>VIAC 10 0210 2018</t>
  </si>
  <si>
    <t>VIAC 07 0210 2018</t>
  </si>
  <si>
    <t>VIAC 05 0110 2018</t>
  </si>
  <si>
    <t>VIAC 01 0110 2018</t>
  </si>
  <si>
    <t>VIAC 04 0110 2018</t>
  </si>
  <si>
    <t>PLAN 05 1610 2018</t>
  </si>
  <si>
    <t xml:space="preserve">VIARE 09 1610 2018 </t>
  </si>
  <si>
    <t>VIARE 14 1910 2018</t>
  </si>
  <si>
    <t>VIAC 09 0210 2018</t>
  </si>
  <si>
    <t>FCHE 05 0410 2018</t>
  </si>
  <si>
    <t>SIST 03 0510 2018</t>
  </si>
  <si>
    <t>VIAC 11 1910 2018</t>
  </si>
  <si>
    <t xml:space="preserve">Fortalecimiento de los procesos de autoevaluación para registro calificado y acreditación de programas e institucional en la Universidad de los Llanos </t>
  </si>
  <si>
    <t xml:space="preserve">Implementación del nuevo modelo de internacionalización de la Universidad de los Llanos cómo proceso estratégico para el fortalecimiento de la competitividad regional </t>
  </si>
  <si>
    <t xml:space="preserve">Mejora continua del sistema integrado de gestión de la Universidad de los Llanos para satisfacer  el cumplimiento de los requisitos de las partes interesadas y las normas aplicables </t>
  </si>
  <si>
    <t xml:space="preserve">Adquisición de materiales y reactivos para el desarrollo de las capacidades tecnológicas de los laboratorios básicos y especializados de la Universidad de los Llanos </t>
  </si>
  <si>
    <t>Fortalecimiento del desarrollo científico e investigativo mediante la optimización de los equipos de laboratorios básicos y especializados de la Universidad de los Llanos</t>
  </si>
  <si>
    <t xml:space="preserve">Publicación de resultados de investigación y desarrollo académico  de la Universidad de los Llanos  </t>
  </si>
  <si>
    <t xml:space="preserve">Fortalecimiento del centro de idiomas de Unillanos para el mejoramiento de las competencias y el desarrollo de las capacidades comunicativas en el manejo de lenguas extranjeras          </t>
  </si>
  <si>
    <t xml:space="preserve">Fortalecimiento de los procesos institucionales de la Universidad de los Llanos a través del diseño e implementación del sistema de información académico (fase II) </t>
  </si>
  <si>
    <t xml:space="preserve">Acompañamiento de expertos académicos  como estrategia de fortalecimiento  curricular en la Universidad de los Llanos      </t>
  </si>
  <si>
    <t xml:space="preserve">Gestión de la comunicación organizacional para la proyección  y fortalecimiento institucional de la Universidad de los Llanos </t>
  </si>
  <si>
    <t xml:space="preserve">Dotación de mobiliario de soporte para laboratorios y unidades académico- administrativas de la Universidad de los Llanos           </t>
  </si>
  <si>
    <t>Ampliación de servicios de conectividad y acceso a la información para el desarrollo académico y científico de Unillanos</t>
  </si>
  <si>
    <t>Adquisición y actualización de herramientas tic para el desarrollo de las funciones misionales de la Universidad de los Llanos</t>
  </si>
  <si>
    <t>Ampliación de los recursos bibliográficos y bases de datos para el desarrollo de las áreas del conocimiento en Unillanos</t>
  </si>
  <si>
    <t>Dotación equipos de laboratorio para docencia, investigación, servicios de la Universidad de los Llanos</t>
  </si>
  <si>
    <t>Adecuación y mejoramiento de la infraestructura física de laboratorios y unidades de apoyo de la Universidad de los Llanos</t>
  </si>
  <si>
    <t xml:space="preserve">Gestión integral de los aspectos e impactos ambientales de la Universidad de los Llanos         </t>
  </si>
  <si>
    <t>VIARE 06 0510 2018</t>
  </si>
  <si>
    <t>VIARE 12 1910 2018</t>
  </si>
  <si>
    <t>FACULTAD DE CIENCIAS HUMANAS Y LA EDUCACIÓN</t>
  </si>
  <si>
    <t>SIST 02 0510 2018</t>
  </si>
  <si>
    <t>SIST 04 1610 2018</t>
  </si>
  <si>
    <t>BIB 02 0210 2018</t>
  </si>
  <si>
    <t>VIARE 13 1910 2018</t>
  </si>
  <si>
    <t>VIARE 07 0510 2018</t>
  </si>
  <si>
    <t>PLAN 06 1610 2018</t>
  </si>
  <si>
    <t>PLANEACIÓN</t>
  </si>
  <si>
    <t>TOTAL PROYETOS CON RECURSOS ESTAMPILLA POAI 2019</t>
  </si>
  <si>
    <t>Mejoramiento de las condiciones de calidad de vida de la comunidad Unillanista, mediante la promoción del autocuidado para mantener el bienestar individual y colectivo</t>
  </si>
  <si>
    <t>Fortalecimiento del desarrollo integral de la comunidad universitaria mediante la comprensión del ser y el ambiente</t>
  </si>
  <si>
    <t xml:space="preserve">Apoyo socioeconómico a estudiantes de pregrado en condición de vulnerabilidad de la Universidad de los Llanos </t>
  </si>
  <si>
    <t xml:space="preserve">Fomento del deporte, la actividad física y la recreación para mejorar los estilos vida saludable de la comunidad Unillanos </t>
  </si>
  <si>
    <t>Impulso de la identidad regional, mediante el acercamiento al entorno artístico-cultural del territorio, como formación integral en la Universidad de los Llanos</t>
  </si>
  <si>
    <t>BU 05 1110 2018</t>
  </si>
  <si>
    <t>BU 04 0810 2018</t>
  </si>
  <si>
    <t>BU 01 0810 2018</t>
  </si>
  <si>
    <t>BU 02 0810 2018</t>
  </si>
  <si>
    <t>BU  03 0810 2018</t>
  </si>
  <si>
    <t>Fortalecimiento de las capacidades investigativas de los estudiantes de la Universidad de los Llanos a través de la participación en eventos académicos nacionales</t>
  </si>
  <si>
    <t>Gestión integral del sistema de seguridad y salud en el trabajo de la Universidad</t>
  </si>
  <si>
    <t xml:space="preserve">Desarrollo de la investigación básica y aplicada de la Universidad de los Llanos            </t>
  </si>
  <si>
    <t>BU 06 1710 2018</t>
  </si>
  <si>
    <t>VIARE 08 1110 2018</t>
  </si>
  <si>
    <t>VIAC 06 0210 2018</t>
  </si>
  <si>
    <t xml:space="preserve">Mejoramiento de la infraestructura física del área de posgrados de la Universidad de los Llanos , sede Barcelona             </t>
  </si>
  <si>
    <t>VIARE  11 1910 2018</t>
  </si>
  <si>
    <t>TOTAL POAI 2019</t>
  </si>
  <si>
    <t>TOTAL PROYETOS CON RECURSOS PGN POAI 2019</t>
  </si>
  <si>
    <t>TOTAL PROYECTOS CON RECURSOS ESTAMPILLA NACIONAL POAI  2019</t>
  </si>
  <si>
    <t>PROYECTOS ADICIONADOS NACIÓN MEN 2019</t>
  </si>
  <si>
    <t>Desarrollo de cursos bases de líneas de investigación a través de la adecuación y dotación de mobiliario para el Laboratorio de Química, Facultad de Ciencias Básicas e Ingeniería, Universidad de los Llanos "fase II"</t>
  </si>
  <si>
    <t>Adecuación y dotación del Herbario, programa de Biología, Universidad de los Llanos - sede Barcelona</t>
  </si>
  <si>
    <t>Mejoramiento y ampliación del sistema de alcantarillado de aguas residuales y lluvias en la sede Barcelona de la Universidad de los Llanos.</t>
  </si>
  <si>
    <t>Mejoramiento de la gestión ambiental de la Universidad de los Llanos (actualización)</t>
  </si>
  <si>
    <t>Mejoramiento y dotación de baterías sanitarias en las sedes Barcelona y San Antonio, Universidad de los Llanos</t>
  </si>
  <si>
    <t>Adecuación del área de salud- bienestar institucional de la Universidad de los Llanos, sede Barcelona</t>
  </si>
  <si>
    <t>Adecuación y dotación de espacios académico - administrativos Universidad de los Llanos, sede Barcelona y San Antonio</t>
  </si>
  <si>
    <t>Sistemas integrados agrícolas y ganaderos para el desarrollo de una ganadería competitiva en los llanos: modelo de unidad productiva de Unillanos en Manacacias, Puerto Gaitán- Meta</t>
  </si>
  <si>
    <t>Mejoramiento de la infraestructura tecnológica de la Universidad de los Llanos, sedes Barcelona y San Antonio.</t>
  </si>
  <si>
    <t>FCBI 02 1511 2018</t>
  </si>
  <si>
    <t>FCBI 03 1511 2018</t>
  </si>
  <si>
    <t>VIARE 17 1511 2018</t>
  </si>
  <si>
    <t>VIARE 16 1511 2018</t>
  </si>
  <si>
    <t>BU 07 0412 2018</t>
  </si>
  <si>
    <t>VIARE 18 2011 2018</t>
  </si>
  <si>
    <t>FCARN 03 2611 2018</t>
  </si>
  <si>
    <t>SIST 05 2711 2018</t>
  </si>
  <si>
    <t>FACULTAD DE CIENCIAS BASICAS E INGENIERIA</t>
  </si>
  <si>
    <t>VICERRECTORIA DE RECURSOS UNIVERSITARIOS</t>
  </si>
  <si>
    <t>Nación MEN</t>
  </si>
  <si>
    <t>TOTAL PROYECTOS ADICIONADOS NACION-MEN</t>
  </si>
  <si>
    <t xml:space="preserve">PROYECTOS ADICIONADOS CREE </t>
  </si>
  <si>
    <t xml:space="preserve">CREE </t>
  </si>
  <si>
    <t xml:space="preserve">Fomento de la investigación del programa de licenciatura en educación física y deporte mediante la actualización de equipos del laboratorio de fisiología del esfuerzo de la universidad de los llanos </t>
  </si>
  <si>
    <t>FCHE 03 0111 2017</t>
  </si>
  <si>
    <t>Dotación de la unidad experimental del programa de licenciatura en producción agropecuaria de la facultad de ciencias humanas y de la educación.</t>
  </si>
  <si>
    <t>Mejoramiento de la infraestructura del Laboratorio de Física, Facultad de Ciencias Básicas e Ingeniería, Universidad de los Llanos</t>
  </si>
  <si>
    <t>FCBI 04 2603 2019</t>
  </si>
  <si>
    <t xml:space="preserve">TOTALES POAI- ADICIONADOS NACIÓN MEN-CREE </t>
  </si>
  <si>
    <t>ESTAMPILLA UNILLANOS</t>
  </si>
  <si>
    <t>NACIÓN-MEN</t>
  </si>
  <si>
    <t>PROYECTOS DE INVERSIÓN APROBADOS Y EJECUTADOS A 31 MARZO DE 2019</t>
  </si>
  <si>
    <t>Nación-MEN</t>
  </si>
  <si>
    <t>ADICIONADOS 2019</t>
  </si>
  <si>
    <t>POAI 2019</t>
  </si>
  <si>
    <t>EJECUCIÓN PROYECTOS 2019</t>
  </si>
  <si>
    <t>EJECUCIÓN (POAI)  PROYECTOS DE INVERSIÓN CORTE 31 MARZO /2019</t>
  </si>
  <si>
    <t>VALOR PROYECTADO 2019</t>
  </si>
  <si>
    <t>EJECUTADO REGISTRO PRESUPUESTAL  2019</t>
  </si>
  <si>
    <r>
      <t xml:space="preserve">El </t>
    </r>
    <r>
      <rPr>
        <b/>
        <sz val="11"/>
        <color theme="1"/>
        <rFont val="Calibri"/>
        <family val="2"/>
        <scheme val="minor"/>
      </rPr>
      <t xml:space="preserve"> Plan Operativo Anual de Inversión (POAI)</t>
    </r>
    <r>
      <rPr>
        <sz val="11"/>
        <color theme="1"/>
        <rFont val="Calibri"/>
        <family val="2"/>
        <scheme val="minor"/>
      </rPr>
      <t xml:space="preserve"> correspondiente a la vigencia fiscal  2019,  fue aprobado por un valor total de </t>
    </r>
    <r>
      <rPr>
        <b/>
        <sz val="11"/>
        <color theme="1"/>
        <rFont val="Calibri"/>
        <family val="2"/>
        <scheme val="minor"/>
      </rPr>
      <t>$11.669.000.000</t>
    </r>
    <r>
      <rPr>
        <sz val="11"/>
        <color theme="1"/>
        <rFont val="Calibri"/>
        <family val="2"/>
        <scheme val="minor"/>
      </rPr>
      <t xml:space="preserve"> con las siguientes fuentes de financiacion y niveles de ejecución con corte a Marzo 31-2019 :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Presupuesto General de la Nación (PGN) Bienestar Institucional $1.402.000.000</t>
    </r>
    <r>
      <rPr>
        <sz val="11"/>
        <color theme="1"/>
        <rFont val="Calibri"/>
        <family val="2"/>
        <scheme val="minor"/>
      </rPr>
      <t>, de los cuales se  han ejecutado $340.560.963 (24%):</t>
    </r>
    <r>
      <rPr>
        <b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Estampilla Unillanos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$10.000.000.000</t>
    </r>
    <r>
      <rPr>
        <sz val="11"/>
        <color theme="1"/>
        <rFont val="Calibri"/>
        <family val="2"/>
        <scheme val="minor"/>
      </rPr>
      <t xml:space="preserve"> con un avance de ejecución de $1.607.169.200 (16%). </t>
    </r>
    <r>
      <rPr>
        <b/>
        <sz val="11"/>
        <color theme="1"/>
        <rFont val="Calibri"/>
        <family val="2"/>
        <scheme val="minor"/>
      </rPr>
      <t>3.Estampilla Nacional $267.000.000.</t>
    </r>
    <r>
      <rPr>
        <sz val="11"/>
        <color theme="1"/>
        <rFont val="Calibri"/>
        <family val="2"/>
        <scheme val="minor"/>
      </rPr>
      <t xml:space="preserve">
De otra parte, se adicionarón recursos de vigencias anteriores asi:</t>
    </r>
    <r>
      <rPr>
        <b/>
        <sz val="11"/>
        <color theme="1"/>
        <rFont val="Calibri"/>
        <family val="2"/>
        <scheme val="minor"/>
      </rPr>
      <t>1. CREE $1.186.162.125</t>
    </r>
    <r>
      <rPr>
        <sz val="11"/>
        <color theme="1"/>
        <rFont val="Calibri"/>
        <family val="2"/>
        <scheme val="minor"/>
      </rPr>
      <t xml:space="preserve">  de los cuales se han ejecutado $153.295.949 (13%).  </t>
    </r>
    <r>
      <rPr>
        <b/>
        <sz val="11"/>
        <color theme="1"/>
        <rFont val="Calibri"/>
        <family val="2"/>
        <scheme val="minor"/>
      </rPr>
      <t xml:space="preserve">2. Nación-MEN $1.905.566.197 </t>
    </r>
    <r>
      <rPr>
        <sz val="11"/>
        <color theme="1"/>
        <rFont val="Calibri"/>
        <family val="2"/>
        <scheme val="minor"/>
      </rPr>
      <t xml:space="preserve">de los cuales se han ejecutado $1.182.063.036 (62%).  El gran total de ingresos y egresos de inversión, según la fuentes Institucionales de financiamiento, muestran que durante la vigencia 2019 a Marzo 31 se proyectarón </t>
    </r>
    <r>
      <rPr>
        <b/>
        <sz val="11"/>
        <color theme="1"/>
        <rFont val="Calibri"/>
        <family val="2"/>
        <scheme val="minor"/>
      </rPr>
      <t>$14.760.728.322</t>
    </r>
    <r>
      <rPr>
        <sz val="11"/>
        <color theme="1"/>
        <rFont val="Calibri"/>
        <family val="2"/>
        <scheme val="minor"/>
      </rPr>
      <t xml:space="preserve">  y se han ejecutado $3.283.089.148 equivalente al (22%).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</si>
</sst>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&quot;$&quot;\ #,##0"/>
    <numFmt numFmtId="166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3" fontId="0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Border="1" applyAlignment="1">
      <alignment horizontal="center" wrapText="1"/>
    </xf>
    <xf numFmtId="3" fontId="0" fillId="2" borderId="0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9" fontId="10" fillId="0" borderId="0" xfId="4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2" fontId="7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165" fontId="0" fillId="0" borderId="0" xfId="0" applyNumberFormat="1"/>
    <xf numFmtId="9" fontId="0" fillId="0" borderId="1" xfId="4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165" fontId="2" fillId="5" borderId="1" xfId="0" applyNumberFormat="1" applyFont="1" applyFill="1" applyBorder="1"/>
    <xf numFmtId="9" fontId="0" fillId="0" borderId="1" xfId="4" applyFont="1" applyBorder="1" applyAlignment="1">
      <alignment horizontal="center" vertical="center"/>
    </xf>
    <xf numFmtId="9" fontId="2" fillId="5" borderId="1" xfId="4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0" fillId="2" borderId="1" xfId="4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0" fillId="2" borderId="1" xfId="1" applyNumberFormat="1" applyFont="1" applyFill="1" applyBorder="1" applyAlignment="1">
      <alignment horizontal="center" vertical="center"/>
    </xf>
    <xf numFmtId="3" fontId="0" fillId="2" borderId="1" xfId="2" applyNumberFormat="1" applyFont="1" applyFill="1" applyBorder="1" applyAlignment="1">
      <alignment horizontal="center" vertical="center"/>
    </xf>
    <xf numFmtId="3" fontId="0" fillId="2" borderId="1" xfId="3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justify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4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center" vertical="center" wrapText="1"/>
    </xf>
    <xf numFmtId="3" fontId="14" fillId="6" borderId="1" xfId="2" applyNumberFormat="1" applyFont="1" applyFill="1" applyBorder="1" applyAlignment="1">
      <alignment horizontal="center" vertical="center"/>
    </xf>
    <xf numFmtId="9" fontId="0" fillId="2" borderId="0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2" borderId="1" xfId="0" applyFont="1" applyFill="1" applyBorder="1" applyAlignment="1">
      <alignment horizontal="justify" vertical="center" wrapText="1"/>
    </xf>
    <xf numFmtId="3" fontId="0" fillId="2" borderId="0" xfId="2" applyNumberFormat="1" applyFont="1" applyFill="1" applyBorder="1" applyAlignment="1">
      <alignment horizontal="center" vertical="center"/>
    </xf>
    <xf numFmtId="9" fontId="0" fillId="2" borderId="0" xfId="4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0" fillId="7" borderId="1" xfId="0" applyFont="1" applyFill="1" applyBorder="1" applyAlignment="1">
      <alignment horizontal="justify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3" fontId="13" fillId="6" borderId="1" xfId="2" applyNumberFormat="1" applyFont="1" applyFill="1" applyBorder="1" applyAlignment="1">
      <alignment horizontal="center" vertical="center"/>
    </xf>
    <xf numFmtId="9" fontId="13" fillId="6" borderId="1" xfId="0" applyNumberFormat="1" applyFont="1" applyFill="1" applyBorder="1" applyAlignment="1">
      <alignment horizontal="center" vertical="center"/>
    </xf>
    <xf numFmtId="166" fontId="3" fillId="2" borderId="1" xfId="3" applyNumberFormat="1" applyFont="1" applyFill="1" applyBorder="1" applyAlignment="1">
      <alignment horizontal="center" vertical="center"/>
    </xf>
    <xf numFmtId="3" fontId="5" fillId="2" borderId="1" xfId="2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justify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horizontal="center"/>
    </xf>
    <xf numFmtId="3" fontId="15" fillId="2" borderId="1" xfId="2" applyNumberFormat="1" applyFont="1" applyFill="1" applyBorder="1" applyAlignment="1">
      <alignment horizontal="center" vertical="center"/>
    </xf>
    <xf numFmtId="3" fontId="1" fillId="2" borderId="1" xfId="2" applyNumberFormat="1" applyFont="1" applyFill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center" vertical="center"/>
    </xf>
    <xf numFmtId="9" fontId="15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13" fillId="6" borderId="17" xfId="0" applyNumberFormat="1" applyFont="1" applyFill="1" applyBorder="1" applyAlignment="1">
      <alignment horizontal="right" vertical="center"/>
    </xf>
    <xf numFmtId="3" fontId="13" fillId="6" borderId="18" xfId="0" applyNumberFormat="1" applyFont="1" applyFill="1" applyBorder="1" applyAlignment="1">
      <alignment horizontal="right" vertical="center"/>
    </xf>
    <xf numFmtId="3" fontId="13" fillId="6" borderId="15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9" fontId="13" fillId="6" borderId="1" xfId="4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3" fontId="11" fillId="6" borderId="1" xfId="2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9" fontId="13" fillId="6" borderId="1" xfId="4" applyNumberFormat="1" applyFont="1" applyFill="1" applyBorder="1" applyAlignment="1">
      <alignment horizontal="center" vertical="center"/>
    </xf>
    <xf numFmtId="3" fontId="13" fillId="6" borderId="17" xfId="0" applyNumberFormat="1" applyFont="1" applyFill="1" applyBorder="1" applyAlignment="1">
      <alignment horizontal="right" vertical="center" wrapText="1"/>
    </xf>
    <xf numFmtId="3" fontId="13" fillId="6" borderId="18" xfId="0" applyNumberFormat="1" applyFont="1" applyFill="1" applyBorder="1" applyAlignment="1">
      <alignment horizontal="right" vertical="center" wrapText="1"/>
    </xf>
    <xf numFmtId="3" fontId="13" fillId="6" borderId="15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3" fontId="17" fillId="2" borderId="0" xfId="0" applyNumberFormat="1" applyFont="1" applyFill="1" applyBorder="1" applyAlignment="1">
      <alignment horizontal="center" wrapText="1"/>
    </xf>
    <xf numFmtId="3" fontId="17" fillId="2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9" fontId="15" fillId="4" borderId="1" xfId="4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5" fillId="4" borderId="1" xfId="0" applyNumberFormat="1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9" fontId="15" fillId="4" borderId="3" xfId="4" applyFont="1" applyFill="1" applyBorder="1" applyAlignment="1">
      <alignment horizontal="center" vertical="center"/>
    </xf>
    <xf numFmtId="0" fontId="0" fillId="0" borderId="9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1" fontId="8" fillId="0" borderId="0" xfId="0" applyNumberFormat="1" applyFont="1" applyAlignment="1">
      <alignment vertical="center"/>
    </xf>
    <xf numFmtId="3" fontId="11" fillId="2" borderId="0" xfId="0" applyNumberFormat="1" applyFont="1" applyFill="1" applyBorder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165" fontId="0" fillId="0" borderId="1" xfId="0" applyNumberFormat="1" applyFont="1" applyBorder="1"/>
    <xf numFmtId="0" fontId="0" fillId="0" borderId="0" xfId="0" applyFont="1" applyFill="1" applyBorder="1"/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3" fontId="11" fillId="2" borderId="0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3"/>
    <cellStyle name="Millares 5" xfId="2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s-CO" sz="1800"/>
              <a:t>PROYECTOS</a:t>
            </a:r>
            <a:r>
              <a:rPr lang="es-CO" sz="1800" baseline="0"/>
              <a:t> POAI 2019</a:t>
            </a:r>
            <a:endParaRPr lang="es-CO" sz="1800"/>
          </a:p>
        </c:rich>
      </c:tx>
      <c:layout>
        <c:manualLayout>
          <c:xMode val="edge"/>
          <c:yMode val="edge"/>
          <c:x val="0.39749875130367512"/>
          <c:y val="6.2921348314606745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96815543285305"/>
          <c:y val="0.2485915577837168"/>
          <c:w val="0.53527726046692292"/>
          <c:h val="0.670636398295596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'GRAFICO 1.'!$A$13</c:f>
              <c:strCache>
                <c:ptCount val="1"/>
                <c:pt idx="0">
                  <c:v>Estampilla Prounillanos</c:v>
                </c:pt>
              </c:strCache>
            </c:strRef>
          </c:tx>
          <c:invertIfNegative val="0"/>
          <c:cat>
            <c:strRef>
              <c:f>'GRAFICO 1.'!$B$12:$D$12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1.'!$B$13:$D$13</c:f>
              <c:numCache>
                <c:formatCode>"$"\ #.##0</c:formatCode>
                <c:ptCount val="3"/>
                <c:pt idx="0">
                  <c:v>10000000000</c:v>
                </c:pt>
                <c:pt idx="1">
                  <c:v>1607169200</c:v>
                </c:pt>
                <c:pt idx="2" formatCode="0%">
                  <c:v>0.16071692000000001</c:v>
                </c:pt>
              </c:numCache>
            </c:numRef>
          </c:val>
        </c:ser>
        <c:ser>
          <c:idx val="1"/>
          <c:order val="1"/>
          <c:tx>
            <c:strRef>
              <c:f>'GRAFICO 1.'!$A$14</c:f>
              <c:strCache>
                <c:ptCount val="1"/>
                <c:pt idx="0">
                  <c:v>PGN</c:v>
                </c:pt>
              </c:strCache>
            </c:strRef>
          </c:tx>
          <c:invertIfNegative val="0"/>
          <c:cat>
            <c:strRef>
              <c:f>'GRAFICO 1.'!$B$12:$D$12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1.'!$B$14:$D$14</c:f>
              <c:numCache>
                <c:formatCode>"$"\ #.##0</c:formatCode>
                <c:ptCount val="3"/>
                <c:pt idx="0">
                  <c:v>1402000000</c:v>
                </c:pt>
                <c:pt idx="1">
                  <c:v>340560963</c:v>
                </c:pt>
                <c:pt idx="2" formatCode="0%">
                  <c:v>0.2429108152639087</c:v>
                </c:pt>
              </c:numCache>
            </c:numRef>
          </c:val>
        </c:ser>
        <c:ser>
          <c:idx val="2"/>
          <c:order val="2"/>
          <c:tx>
            <c:strRef>
              <c:f>'GRAFICO 1.'!$A$15</c:f>
              <c:strCache>
                <c:ptCount val="1"/>
                <c:pt idx="0">
                  <c:v>Estampilla Nacional</c:v>
                </c:pt>
              </c:strCache>
            </c:strRef>
          </c:tx>
          <c:invertIfNegative val="0"/>
          <c:cat>
            <c:strRef>
              <c:f>'GRAFICO 1.'!$B$12:$D$12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1.'!$B$15:$D$15</c:f>
              <c:numCache>
                <c:formatCode>"$"\ #.##0</c:formatCode>
                <c:ptCount val="3"/>
                <c:pt idx="0">
                  <c:v>267000000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093568"/>
        <c:axId val="102095104"/>
        <c:axId val="0"/>
      </c:bar3DChart>
      <c:catAx>
        <c:axId val="10209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2095104"/>
        <c:crosses val="autoZero"/>
        <c:auto val="1"/>
        <c:lblAlgn val="ctr"/>
        <c:lblOffset val="100"/>
        <c:noMultiLvlLbl val="0"/>
      </c:catAx>
      <c:valAx>
        <c:axId val="102095104"/>
        <c:scaling>
          <c:orientation val="minMax"/>
        </c:scaling>
        <c:delete val="0"/>
        <c:axPos val="l"/>
        <c:majorGridlines/>
        <c:numFmt formatCode="&quot;$&quot;\ #.##0" sourceLinked="1"/>
        <c:majorTickMark val="out"/>
        <c:minorTickMark val="none"/>
        <c:tickLblPos val="nextTo"/>
        <c:crossAx val="102093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16929133858267"/>
          <c:y val="7.4548702245552642E-2"/>
          <c:w val="0.59813713910761157"/>
          <c:h val="0.77611475648877226"/>
        </c:manualLayout>
      </c:layout>
      <c:bar3DChart>
        <c:barDir val="col"/>
        <c:grouping val="clustered"/>
        <c:varyColors val="0"/>
        <c:ser>
          <c:idx val="0"/>
          <c:order val="0"/>
          <c:tx>
            <c:v>PROYECTADO</c:v>
          </c:tx>
          <c:invertIfNegative val="0"/>
          <c:cat>
            <c:strRef>
              <c:f>'GRAFICO 1.'!$A$6:$A$8</c:f>
              <c:strCache>
                <c:ptCount val="2"/>
                <c:pt idx="0">
                  <c:v>CREE</c:v>
                </c:pt>
                <c:pt idx="1">
                  <c:v>Nación-MEN</c:v>
                </c:pt>
              </c:strCache>
            </c:strRef>
          </c:cat>
          <c:val>
            <c:numRef>
              <c:f>'GRAFICO 1.'!$B$6:$B$8</c:f>
              <c:numCache>
                <c:formatCode>"$"\ #.##0</c:formatCode>
                <c:ptCount val="3"/>
                <c:pt idx="0">
                  <c:v>1186162125</c:v>
                </c:pt>
                <c:pt idx="1">
                  <c:v>1905566197</c:v>
                </c:pt>
              </c:numCache>
            </c:numRef>
          </c:val>
        </c:ser>
        <c:ser>
          <c:idx val="1"/>
          <c:order val="1"/>
          <c:tx>
            <c:v>EJECUTADO</c:v>
          </c:tx>
          <c:invertIfNegative val="0"/>
          <c:cat>
            <c:strRef>
              <c:f>'GRAFICO 1.'!$A$6:$A$8</c:f>
              <c:strCache>
                <c:ptCount val="2"/>
                <c:pt idx="0">
                  <c:v>CREE</c:v>
                </c:pt>
                <c:pt idx="1">
                  <c:v>Nación-MEN</c:v>
                </c:pt>
              </c:strCache>
            </c:strRef>
          </c:cat>
          <c:val>
            <c:numRef>
              <c:f>'GRAFICO 1.'!$C$6:$C$8</c:f>
              <c:numCache>
                <c:formatCode>"$"\ #.##0</c:formatCode>
                <c:ptCount val="3"/>
                <c:pt idx="0">
                  <c:v>153295949</c:v>
                </c:pt>
                <c:pt idx="1">
                  <c:v>1182063036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292864"/>
        <c:axId val="102421632"/>
        <c:axId val="0"/>
      </c:bar3DChart>
      <c:catAx>
        <c:axId val="10229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421632"/>
        <c:crosses val="autoZero"/>
        <c:auto val="1"/>
        <c:lblAlgn val="ctr"/>
        <c:lblOffset val="100"/>
        <c:noMultiLvlLbl val="0"/>
      </c:catAx>
      <c:valAx>
        <c:axId val="102421632"/>
        <c:scaling>
          <c:orientation val="minMax"/>
        </c:scaling>
        <c:delete val="0"/>
        <c:axPos val="l"/>
        <c:majorGridlines/>
        <c:numFmt formatCode="&quot;$&quot;\ #.##0" sourceLinked="1"/>
        <c:majorTickMark val="out"/>
        <c:minorTickMark val="none"/>
        <c:tickLblPos val="nextTo"/>
        <c:crossAx val="102292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PROYECTOS EJECUTADOS 2019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'GRAFICO 2.'!$B$5</c:f>
              <c:strCache>
                <c:ptCount val="1"/>
                <c:pt idx="0">
                  <c:v>EJECUTADO R.P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'GRAFICO 2.'!$A$6:$A$10</c:f>
              <c:strCache>
                <c:ptCount val="5"/>
                <c:pt idx="0">
                  <c:v>Estampilla Prounillanos</c:v>
                </c:pt>
                <c:pt idx="1">
                  <c:v>CREE</c:v>
                </c:pt>
                <c:pt idx="2">
                  <c:v>PGN</c:v>
                </c:pt>
                <c:pt idx="3">
                  <c:v>Estampilla Nacional</c:v>
                </c:pt>
                <c:pt idx="4">
                  <c:v>Nación-MEN</c:v>
                </c:pt>
              </c:strCache>
            </c:strRef>
          </c:cat>
          <c:val>
            <c:numRef>
              <c:f>'GRAFICO 2.'!$B$6:$B$10</c:f>
              <c:numCache>
                <c:formatCode>"$"\ #.##0</c:formatCode>
                <c:ptCount val="5"/>
                <c:pt idx="0">
                  <c:v>1607169200</c:v>
                </c:pt>
                <c:pt idx="1">
                  <c:v>153295949</c:v>
                </c:pt>
                <c:pt idx="2">
                  <c:v>340560963</c:v>
                </c:pt>
                <c:pt idx="3">
                  <c:v>0</c:v>
                </c:pt>
                <c:pt idx="4">
                  <c:v>1182063036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23</xdr:row>
      <xdr:rowOff>47624</xdr:rowOff>
    </xdr:from>
    <xdr:to>
      <xdr:col>14</xdr:col>
      <xdr:colOff>209550</xdr:colOff>
      <xdr:row>39</xdr:row>
      <xdr:rowOff>133349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4</xdr:row>
      <xdr:rowOff>66675</xdr:rowOff>
    </xdr:from>
    <xdr:to>
      <xdr:col>14</xdr:col>
      <xdr:colOff>190500</xdr:colOff>
      <xdr:row>22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209550</xdr:colOff>
      <xdr:row>4</xdr:row>
      <xdr:rowOff>104776</xdr:rowOff>
    </xdr:from>
    <xdr:ext cx="4105276" cy="371474"/>
    <xdr:sp macro="" textlink="">
      <xdr:nvSpPr>
        <xdr:cNvPr id="3" name="2 CuadroTexto"/>
        <xdr:cNvSpPr txBox="1"/>
      </xdr:nvSpPr>
      <xdr:spPr>
        <a:xfrm>
          <a:off x="7124700" y="962026"/>
          <a:ext cx="4105276" cy="371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O" sz="1400" b="1"/>
            <a:t>PROYECTOS ADICIONADOS</a:t>
          </a:r>
          <a:r>
            <a:rPr lang="es-CO" sz="1400" b="1" baseline="0"/>
            <a:t> </a:t>
          </a:r>
          <a:r>
            <a:rPr lang="es-CO" sz="1600" b="1" baseline="0"/>
            <a:t>2019</a:t>
          </a:r>
          <a:endParaRPr lang="es-CO" sz="1600" b="1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0.1576</cdr:x>
      <cdr:y>0</cdr:y>
    </cdr:from>
    <cdr:to>
      <cdr:x>0.83264</cdr:x>
      <cdr:y>0.06977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76325" y="0"/>
          <a:ext cx="4610100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13</xdr:row>
      <xdr:rowOff>47624</xdr:rowOff>
    </xdr:from>
    <xdr:to>
      <xdr:col>2</xdr:col>
      <xdr:colOff>38100</xdr:colOff>
      <xdr:row>27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26"/>
  <sheetViews>
    <sheetView topLeftCell="A64" workbookViewId="0">
      <selection activeCell="A65" sqref="A65:F65"/>
    </sheetView>
  </sheetViews>
  <sheetFormatPr baseColWidth="10" defaultRowHeight="15" x14ac:dyDescent="0.25"/>
  <cols>
    <col min="1" max="1" width="4.7109375" style="1" customWidth="1"/>
    <col min="2" max="2" width="9.42578125" style="2" customWidth="1"/>
    <col min="3" max="3" width="15" style="85" customWidth="1"/>
    <col min="4" max="4" width="41.28515625" style="32" customWidth="1"/>
    <col min="5" max="5" width="12.5703125" style="4" customWidth="1"/>
    <col min="6" max="6" width="13.5703125" style="1" customWidth="1"/>
    <col min="7" max="7" width="14" style="1" hidden="1" customWidth="1"/>
    <col min="8" max="8" width="16.28515625" style="1" customWidth="1"/>
    <col min="9" max="9" width="15.85546875" style="4" customWidth="1"/>
    <col min="10" max="10" width="15.5703125" style="4" customWidth="1"/>
    <col min="11" max="11" width="10.42578125" style="4" customWidth="1"/>
    <col min="12" max="12" width="26.425781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1" ht="15.75" x14ac:dyDescent="0.25">
      <c r="A1" s="68" t="s">
        <v>98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5.75" x14ac:dyDescent="0.25">
      <c r="A2" s="68" t="s">
        <v>99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.75" x14ac:dyDescent="0.25">
      <c r="A3" s="122" t="s">
        <v>247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s="3" customFormat="1" ht="63" x14ac:dyDescent="0.25">
      <c r="A4" s="74" t="s">
        <v>113</v>
      </c>
      <c r="B4" s="74" t="s">
        <v>0</v>
      </c>
      <c r="C4" s="74" t="s">
        <v>1</v>
      </c>
      <c r="D4" s="75" t="s">
        <v>2</v>
      </c>
      <c r="E4" s="74" t="s">
        <v>3</v>
      </c>
      <c r="F4" s="74" t="s">
        <v>4</v>
      </c>
      <c r="G4" s="74" t="s">
        <v>5</v>
      </c>
      <c r="H4" s="74" t="s">
        <v>248</v>
      </c>
      <c r="I4" s="74" t="s">
        <v>249</v>
      </c>
      <c r="J4" s="74" t="s">
        <v>6</v>
      </c>
      <c r="K4" s="39" t="s">
        <v>135</v>
      </c>
    </row>
    <row r="5" spans="1:11" ht="30" x14ac:dyDescent="0.25">
      <c r="A5" s="7">
        <v>1</v>
      </c>
      <c r="B5" s="33" t="s">
        <v>145</v>
      </c>
      <c r="C5" s="82" t="s">
        <v>7</v>
      </c>
      <c r="D5" s="47" t="s">
        <v>138</v>
      </c>
      <c r="E5" s="7" t="s">
        <v>8</v>
      </c>
      <c r="F5" s="7" t="s">
        <v>9</v>
      </c>
      <c r="G5" s="29">
        <v>800000000</v>
      </c>
      <c r="H5" s="29">
        <v>2000000000</v>
      </c>
      <c r="I5" s="7">
        <v>12759603</v>
      </c>
      <c r="J5" s="7">
        <f>H5-I5</f>
        <v>1987240397</v>
      </c>
      <c r="K5" s="25">
        <f>I5/H5</f>
        <v>6.3798014999999998E-3</v>
      </c>
    </row>
    <row r="6" spans="1:11" ht="45" x14ac:dyDescent="0.25">
      <c r="A6" s="7">
        <v>2</v>
      </c>
      <c r="B6" s="33" t="s">
        <v>146</v>
      </c>
      <c r="C6" s="82" t="s">
        <v>7</v>
      </c>
      <c r="D6" s="47" t="s">
        <v>139</v>
      </c>
      <c r="E6" s="7" t="s">
        <v>8</v>
      </c>
      <c r="F6" s="7" t="s">
        <v>9</v>
      </c>
      <c r="G6" s="5">
        <v>2636689000</v>
      </c>
      <c r="H6" s="5">
        <v>599990000</v>
      </c>
      <c r="I6" s="7">
        <v>141281892</v>
      </c>
      <c r="J6" s="7">
        <f t="shared" ref="J6:J28" si="0">H6-I6</f>
        <v>458708108</v>
      </c>
      <c r="K6" s="25">
        <f t="shared" ref="K6:K64" si="1">I6/H6</f>
        <v>0.23547374456240938</v>
      </c>
    </row>
    <row r="7" spans="1:11" ht="45" x14ac:dyDescent="0.25">
      <c r="A7" s="7">
        <v>3</v>
      </c>
      <c r="B7" s="33" t="s">
        <v>147</v>
      </c>
      <c r="C7" s="82" t="s">
        <v>7</v>
      </c>
      <c r="D7" s="47" t="s">
        <v>140</v>
      </c>
      <c r="E7" s="7" t="s">
        <v>8</v>
      </c>
      <c r="F7" s="7" t="s">
        <v>9</v>
      </c>
      <c r="G7" s="5">
        <v>150000000</v>
      </c>
      <c r="H7" s="5">
        <v>99830000</v>
      </c>
      <c r="I7" s="7">
        <v>22734125</v>
      </c>
      <c r="J7" s="7">
        <f t="shared" si="0"/>
        <v>77095875</v>
      </c>
      <c r="K7" s="25">
        <f t="shared" si="1"/>
        <v>0.22772838826004208</v>
      </c>
    </row>
    <row r="8" spans="1:11" ht="45" x14ac:dyDescent="0.25">
      <c r="A8" s="7">
        <v>4</v>
      </c>
      <c r="B8" s="33" t="s">
        <v>148</v>
      </c>
      <c r="C8" s="82" t="s">
        <v>7</v>
      </c>
      <c r="D8" s="47" t="s">
        <v>141</v>
      </c>
      <c r="E8" s="7" t="s">
        <v>8</v>
      </c>
      <c r="F8" s="7" t="s">
        <v>9</v>
      </c>
      <c r="G8" s="5">
        <v>250000000</v>
      </c>
      <c r="H8" s="5">
        <v>229999580</v>
      </c>
      <c r="I8" s="7">
        <v>54379135</v>
      </c>
      <c r="J8" s="7">
        <f t="shared" si="0"/>
        <v>175620445</v>
      </c>
      <c r="K8" s="25">
        <f t="shared" si="1"/>
        <v>0.23643145348352376</v>
      </c>
    </row>
    <row r="9" spans="1:11" ht="45" x14ac:dyDescent="0.25">
      <c r="A9" s="7">
        <v>5</v>
      </c>
      <c r="B9" s="33" t="s">
        <v>149</v>
      </c>
      <c r="C9" s="82" t="s">
        <v>7</v>
      </c>
      <c r="D9" s="47" t="s">
        <v>142</v>
      </c>
      <c r="E9" s="7" t="s">
        <v>8</v>
      </c>
      <c r="F9" s="7" t="s">
        <v>9</v>
      </c>
      <c r="G9" s="5">
        <v>900000000</v>
      </c>
      <c r="H9" s="5">
        <v>270000056</v>
      </c>
      <c r="I9" s="7">
        <v>107175947</v>
      </c>
      <c r="J9" s="7">
        <f t="shared" si="0"/>
        <v>162824109</v>
      </c>
      <c r="K9" s="25">
        <f t="shared" si="1"/>
        <v>0.39694786952192335</v>
      </c>
    </row>
    <row r="10" spans="1:11" ht="60" x14ac:dyDescent="0.25">
      <c r="A10" s="7">
        <v>6</v>
      </c>
      <c r="B10" s="33" t="s">
        <v>150</v>
      </c>
      <c r="C10" s="82" t="s">
        <v>7</v>
      </c>
      <c r="D10" s="47" t="s">
        <v>143</v>
      </c>
      <c r="E10" s="7" t="s">
        <v>8</v>
      </c>
      <c r="F10" s="7" t="s">
        <v>9</v>
      </c>
      <c r="G10" s="5">
        <v>300000000</v>
      </c>
      <c r="H10" s="5">
        <v>800000000</v>
      </c>
      <c r="I10" s="7">
        <v>85804437</v>
      </c>
      <c r="J10" s="7">
        <f t="shared" si="0"/>
        <v>714195563</v>
      </c>
      <c r="K10" s="25">
        <f t="shared" si="1"/>
        <v>0.10725554625</v>
      </c>
    </row>
    <row r="11" spans="1:11" ht="45" x14ac:dyDescent="0.25">
      <c r="A11" s="7">
        <v>7</v>
      </c>
      <c r="B11" s="33" t="s">
        <v>151</v>
      </c>
      <c r="C11" s="82" t="s">
        <v>7</v>
      </c>
      <c r="D11" s="47" t="s">
        <v>144</v>
      </c>
      <c r="E11" s="7" t="s">
        <v>8</v>
      </c>
      <c r="F11" s="7" t="s">
        <v>9</v>
      </c>
      <c r="G11" s="5">
        <v>105000000</v>
      </c>
      <c r="H11" s="5">
        <v>250000000</v>
      </c>
      <c r="I11" s="7">
        <v>7473396</v>
      </c>
      <c r="J11" s="7">
        <f t="shared" si="0"/>
        <v>242526604</v>
      </c>
      <c r="K11" s="25">
        <f t="shared" si="1"/>
        <v>2.9893584000000001E-2</v>
      </c>
    </row>
    <row r="12" spans="1:11" ht="60" x14ac:dyDescent="0.25">
      <c r="A12" s="7">
        <v>8</v>
      </c>
      <c r="B12" s="33" t="s">
        <v>152</v>
      </c>
      <c r="C12" s="82" t="s">
        <v>7</v>
      </c>
      <c r="D12" s="47" t="s">
        <v>161</v>
      </c>
      <c r="E12" s="7" t="s">
        <v>8</v>
      </c>
      <c r="F12" s="7" t="s">
        <v>9</v>
      </c>
      <c r="G12" s="5">
        <v>584640000</v>
      </c>
      <c r="H12" s="5">
        <v>599511442</v>
      </c>
      <c r="I12" s="7">
        <v>231168838</v>
      </c>
      <c r="J12" s="7">
        <f t="shared" si="0"/>
        <v>368342604</v>
      </c>
      <c r="K12" s="25">
        <f t="shared" si="1"/>
        <v>0.38559537284027351</v>
      </c>
    </row>
    <row r="13" spans="1:11" ht="60.75" customHeight="1" x14ac:dyDescent="0.25">
      <c r="A13" s="7">
        <v>9</v>
      </c>
      <c r="B13" s="33" t="s">
        <v>153</v>
      </c>
      <c r="C13" s="82" t="s">
        <v>7</v>
      </c>
      <c r="D13" s="47" t="s">
        <v>162</v>
      </c>
      <c r="E13" s="7" t="s">
        <v>8</v>
      </c>
      <c r="F13" s="7" t="s">
        <v>9</v>
      </c>
      <c r="G13" s="5">
        <v>836745000</v>
      </c>
      <c r="H13" s="5">
        <v>350806000</v>
      </c>
      <c r="I13" s="7">
        <v>73153147</v>
      </c>
      <c r="J13" s="7">
        <f t="shared" si="0"/>
        <v>277652853</v>
      </c>
      <c r="K13" s="25">
        <f t="shared" si="1"/>
        <v>0.20852877943934825</v>
      </c>
    </row>
    <row r="14" spans="1:11" ht="75" x14ac:dyDescent="0.25">
      <c r="A14" s="7">
        <v>10</v>
      </c>
      <c r="B14" s="33" t="s">
        <v>154</v>
      </c>
      <c r="C14" s="82" t="s">
        <v>121</v>
      </c>
      <c r="D14" s="47" t="s">
        <v>163</v>
      </c>
      <c r="E14" s="7" t="s">
        <v>8</v>
      </c>
      <c r="F14" s="7" t="s">
        <v>9</v>
      </c>
      <c r="G14" s="5">
        <v>560520000</v>
      </c>
      <c r="H14" s="5">
        <v>300000000</v>
      </c>
      <c r="I14" s="7">
        <v>130663426</v>
      </c>
      <c r="J14" s="7">
        <f t="shared" si="0"/>
        <v>169336574</v>
      </c>
      <c r="K14" s="25">
        <f t="shared" si="1"/>
        <v>0.43554475333333331</v>
      </c>
    </row>
    <row r="15" spans="1:11" ht="60" x14ac:dyDescent="0.25">
      <c r="A15" s="7">
        <v>11</v>
      </c>
      <c r="B15" s="5" t="s">
        <v>155</v>
      </c>
      <c r="C15" s="82" t="s">
        <v>120</v>
      </c>
      <c r="D15" s="48" t="s">
        <v>164</v>
      </c>
      <c r="E15" s="7" t="s">
        <v>8</v>
      </c>
      <c r="F15" s="7" t="s">
        <v>9</v>
      </c>
      <c r="G15" s="5">
        <v>300000000</v>
      </c>
      <c r="H15" s="5">
        <v>400000000</v>
      </c>
      <c r="I15" s="7">
        <v>0</v>
      </c>
      <c r="J15" s="7">
        <f t="shared" si="0"/>
        <v>400000000</v>
      </c>
      <c r="K15" s="25">
        <f t="shared" si="1"/>
        <v>0</v>
      </c>
    </row>
    <row r="16" spans="1:11" ht="63" customHeight="1" x14ac:dyDescent="0.25">
      <c r="A16" s="7">
        <v>12</v>
      </c>
      <c r="B16" s="33" t="s">
        <v>156</v>
      </c>
      <c r="C16" s="82" t="s">
        <v>120</v>
      </c>
      <c r="D16" s="47" t="s">
        <v>165</v>
      </c>
      <c r="E16" s="7" t="s">
        <v>8</v>
      </c>
      <c r="F16" s="7" t="s">
        <v>9</v>
      </c>
      <c r="G16" s="30">
        <v>550000000</v>
      </c>
      <c r="H16" s="30">
        <v>400000000</v>
      </c>
      <c r="I16" s="7">
        <v>0</v>
      </c>
      <c r="J16" s="7">
        <f t="shared" si="0"/>
        <v>400000000</v>
      </c>
      <c r="K16" s="25">
        <f t="shared" si="1"/>
        <v>0</v>
      </c>
    </row>
    <row r="17" spans="1:11" ht="45" x14ac:dyDescent="0.25">
      <c r="A17" s="7">
        <v>13</v>
      </c>
      <c r="B17" s="33" t="s">
        <v>157</v>
      </c>
      <c r="C17" s="82" t="s">
        <v>7</v>
      </c>
      <c r="D17" s="48" t="s">
        <v>166</v>
      </c>
      <c r="E17" s="7" t="s">
        <v>8</v>
      </c>
      <c r="F17" s="7" t="s">
        <v>9</v>
      </c>
      <c r="G17" s="30"/>
      <c r="H17" s="30">
        <v>100000000</v>
      </c>
      <c r="I17" s="7">
        <v>35019040</v>
      </c>
      <c r="J17" s="7">
        <f t="shared" si="0"/>
        <v>64980960</v>
      </c>
      <c r="K17" s="25">
        <f t="shared" si="1"/>
        <v>0.35019040000000001</v>
      </c>
    </row>
    <row r="18" spans="1:11" ht="75" x14ac:dyDescent="0.25">
      <c r="A18" s="7">
        <v>14</v>
      </c>
      <c r="B18" s="33" t="s">
        <v>158</v>
      </c>
      <c r="C18" s="82" t="s">
        <v>180</v>
      </c>
      <c r="D18" s="48" t="s">
        <v>167</v>
      </c>
      <c r="E18" s="7" t="s">
        <v>8</v>
      </c>
      <c r="F18" s="7" t="s">
        <v>9</v>
      </c>
      <c r="G18" s="30"/>
      <c r="H18" s="30">
        <v>599996020</v>
      </c>
      <c r="I18" s="7">
        <v>374340093</v>
      </c>
      <c r="J18" s="7">
        <f t="shared" si="0"/>
        <v>225655927</v>
      </c>
      <c r="K18" s="25">
        <f t="shared" si="1"/>
        <v>0.62390429356514732</v>
      </c>
    </row>
    <row r="19" spans="1:11" ht="61.5" customHeight="1" x14ac:dyDescent="0.25">
      <c r="A19" s="7">
        <v>15</v>
      </c>
      <c r="B19" s="33" t="s">
        <v>159</v>
      </c>
      <c r="C19" s="82" t="s">
        <v>10</v>
      </c>
      <c r="D19" s="48" t="s">
        <v>168</v>
      </c>
      <c r="E19" s="7" t="s">
        <v>8</v>
      </c>
      <c r="F19" s="7" t="s">
        <v>9</v>
      </c>
      <c r="G19" s="30"/>
      <c r="H19" s="30">
        <v>150000000</v>
      </c>
      <c r="I19" s="7">
        <v>46440000</v>
      </c>
      <c r="J19" s="7">
        <f t="shared" si="0"/>
        <v>103560000</v>
      </c>
      <c r="K19" s="25">
        <f t="shared" si="1"/>
        <v>0.30959999999999999</v>
      </c>
    </row>
    <row r="20" spans="1:11" ht="45" x14ac:dyDescent="0.25">
      <c r="A20" s="7">
        <v>16</v>
      </c>
      <c r="B20" s="33" t="s">
        <v>160</v>
      </c>
      <c r="C20" s="82" t="s">
        <v>7</v>
      </c>
      <c r="D20" s="48" t="s">
        <v>169</v>
      </c>
      <c r="E20" s="7" t="s">
        <v>8</v>
      </c>
      <c r="F20" s="7" t="s">
        <v>9</v>
      </c>
      <c r="G20" s="30"/>
      <c r="H20" s="30">
        <v>83272000</v>
      </c>
      <c r="I20" s="7">
        <v>22000000</v>
      </c>
      <c r="J20" s="7">
        <f t="shared" si="0"/>
        <v>61272000</v>
      </c>
      <c r="K20" s="25">
        <f t="shared" si="1"/>
        <v>0.26419444711307521</v>
      </c>
    </row>
    <row r="21" spans="1:11" ht="45" x14ac:dyDescent="0.25">
      <c r="A21" s="7">
        <v>17</v>
      </c>
      <c r="B21" s="5" t="s">
        <v>178</v>
      </c>
      <c r="C21" s="82" t="s">
        <v>120</v>
      </c>
      <c r="D21" s="49" t="s">
        <v>170</v>
      </c>
      <c r="E21" s="7" t="s">
        <v>8</v>
      </c>
      <c r="F21" s="7" t="s">
        <v>9</v>
      </c>
      <c r="G21" s="30"/>
      <c r="H21" s="30">
        <v>199974050</v>
      </c>
      <c r="I21" s="7">
        <v>81186265</v>
      </c>
      <c r="J21" s="7">
        <f t="shared" si="0"/>
        <v>118787785</v>
      </c>
      <c r="K21" s="25">
        <f t="shared" si="1"/>
        <v>0.40598400142418478</v>
      </c>
    </row>
    <row r="22" spans="1:11" ht="60" x14ac:dyDescent="0.25">
      <c r="A22" s="7">
        <v>18</v>
      </c>
      <c r="B22" s="5" t="s">
        <v>179</v>
      </c>
      <c r="C22" s="82" t="s">
        <v>120</v>
      </c>
      <c r="D22" s="49" t="s">
        <v>171</v>
      </c>
      <c r="E22" s="7" t="s">
        <v>8</v>
      </c>
      <c r="F22" s="7" t="s">
        <v>9</v>
      </c>
      <c r="G22" s="30"/>
      <c r="H22" s="30">
        <v>200000000</v>
      </c>
      <c r="I22" s="7">
        <v>0</v>
      </c>
      <c r="J22" s="7">
        <f t="shared" si="0"/>
        <v>200000000</v>
      </c>
      <c r="K22" s="25">
        <f t="shared" si="1"/>
        <v>0</v>
      </c>
    </row>
    <row r="23" spans="1:11" ht="45" x14ac:dyDescent="0.25">
      <c r="A23" s="7">
        <v>19</v>
      </c>
      <c r="B23" s="5" t="s">
        <v>181</v>
      </c>
      <c r="C23" s="82" t="s">
        <v>10</v>
      </c>
      <c r="D23" s="49" t="s">
        <v>172</v>
      </c>
      <c r="E23" s="7" t="s">
        <v>8</v>
      </c>
      <c r="F23" s="7" t="s">
        <v>9</v>
      </c>
      <c r="G23" s="30"/>
      <c r="H23" s="30">
        <v>500000000</v>
      </c>
      <c r="I23" s="7">
        <v>0</v>
      </c>
      <c r="J23" s="7">
        <f t="shared" si="0"/>
        <v>500000000</v>
      </c>
      <c r="K23" s="25">
        <f t="shared" si="1"/>
        <v>0</v>
      </c>
    </row>
    <row r="24" spans="1:11" ht="45" x14ac:dyDescent="0.25">
      <c r="A24" s="7">
        <v>20</v>
      </c>
      <c r="B24" s="5" t="s">
        <v>182</v>
      </c>
      <c r="C24" s="82" t="s">
        <v>10</v>
      </c>
      <c r="D24" s="49" t="s">
        <v>173</v>
      </c>
      <c r="E24" s="7" t="s">
        <v>8</v>
      </c>
      <c r="F24" s="7" t="s">
        <v>9</v>
      </c>
      <c r="G24" s="30"/>
      <c r="H24" s="30">
        <v>499996240</v>
      </c>
      <c r="I24" s="7">
        <v>70290542</v>
      </c>
      <c r="J24" s="7">
        <f t="shared" si="0"/>
        <v>429705698</v>
      </c>
      <c r="K24" s="25">
        <f t="shared" si="1"/>
        <v>0.14058214117770165</v>
      </c>
    </row>
    <row r="25" spans="1:11" ht="45" x14ac:dyDescent="0.25">
      <c r="A25" s="7">
        <v>21</v>
      </c>
      <c r="B25" s="5" t="s">
        <v>183</v>
      </c>
      <c r="C25" s="82" t="s">
        <v>11</v>
      </c>
      <c r="D25" s="49" t="s">
        <v>174</v>
      </c>
      <c r="E25" s="7" t="s">
        <v>8</v>
      </c>
      <c r="F25" s="7" t="s">
        <v>9</v>
      </c>
      <c r="G25" s="30"/>
      <c r="H25" s="30">
        <v>400000000</v>
      </c>
      <c r="I25" s="7">
        <v>67462050</v>
      </c>
      <c r="J25" s="7">
        <f t="shared" si="0"/>
        <v>332537950</v>
      </c>
      <c r="K25" s="25">
        <f t="shared" si="1"/>
        <v>0.16865512499999999</v>
      </c>
    </row>
    <row r="26" spans="1:11" ht="45" x14ac:dyDescent="0.25">
      <c r="A26" s="7">
        <v>22</v>
      </c>
      <c r="B26" s="5" t="s">
        <v>184</v>
      </c>
      <c r="C26" s="82" t="s">
        <v>120</v>
      </c>
      <c r="D26" s="50" t="s">
        <v>175</v>
      </c>
      <c r="E26" s="7" t="s">
        <v>8</v>
      </c>
      <c r="F26" s="7" t="s">
        <v>9</v>
      </c>
      <c r="G26" s="5">
        <v>726406000</v>
      </c>
      <c r="H26" s="5">
        <v>400000000</v>
      </c>
      <c r="I26" s="7">
        <v>0</v>
      </c>
      <c r="J26" s="7">
        <f t="shared" si="0"/>
        <v>400000000</v>
      </c>
      <c r="K26" s="25">
        <f t="shared" si="1"/>
        <v>0</v>
      </c>
    </row>
    <row r="27" spans="1:11" ht="60" x14ac:dyDescent="0.25">
      <c r="A27" s="7">
        <v>23</v>
      </c>
      <c r="B27" s="5" t="s">
        <v>185</v>
      </c>
      <c r="C27" s="82" t="s">
        <v>120</v>
      </c>
      <c r="D27" s="49" t="s">
        <v>176</v>
      </c>
      <c r="E27" s="7" t="s">
        <v>8</v>
      </c>
      <c r="F27" s="7" t="s">
        <v>9</v>
      </c>
      <c r="G27" s="5"/>
      <c r="H27" s="5">
        <v>366624612</v>
      </c>
      <c r="I27" s="7">
        <v>0</v>
      </c>
      <c r="J27" s="7">
        <f t="shared" si="0"/>
        <v>366624612</v>
      </c>
      <c r="K27" s="25">
        <f t="shared" si="1"/>
        <v>0</v>
      </c>
    </row>
    <row r="28" spans="1:11" ht="30" x14ac:dyDescent="0.25">
      <c r="A28" s="7">
        <v>24</v>
      </c>
      <c r="B28" s="5" t="s">
        <v>186</v>
      </c>
      <c r="C28" s="82" t="s">
        <v>187</v>
      </c>
      <c r="D28" s="49" t="s">
        <v>177</v>
      </c>
      <c r="E28" s="7" t="s">
        <v>8</v>
      </c>
      <c r="F28" s="7" t="s">
        <v>9</v>
      </c>
      <c r="G28" s="5"/>
      <c r="H28" s="5">
        <v>200000000</v>
      </c>
      <c r="I28" s="7">
        <v>43837264</v>
      </c>
      <c r="J28" s="7">
        <f t="shared" si="0"/>
        <v>156162736</v>
      </c>
      <c r="K28" s="25">
        <f t="shared" si="1"/>
        <v>0.21918631999999999</v>
      </c>
    </row>
    <row r="29" spans="1:11" ht="37.5" customHeight="1" x14ac:dyDescent="0.25">
      <c r="A29" s="63" t="s">
        <v>188</v>
      </c>
      <c r="B29" s="64"/>
      <c r="C29" s="64"/>
      <c r="D29" s="64"/>
      <c r="E29" s="64"/>
      <c r="F29" s="65"/>
      <c r="G29" s="51" t="e">
        <f>G5+G6+G7+G8+G9+G10+G11+G12+G13+#REF!+#REF!+G14+G15+G16+G26+#REF!</f>
        <v>#REF!</v>
      </c>
      <c r="H29" s="51">
        <f>SUM(H5:H28)</f>
        <v>10000000000</v>
      </c>
      <c r="I29" s="51">
        <f>SUM(I5:I28)</f>
        <v>1607169200</v>
      </c>
      <c r="J29" s="51">
        <f>SUM(J5:J28)</f>
        <v>8392830800</v>
      </c>
      <c r="K29" s="52">
        <f t="shared" si="1"/>
        <v>0.16071692000000001</v>
      </c>
    </row>
    <row r="30" spans="1:11" ht="60" x14ac:dyDescent="0.25">
      <c r="A30" s="7">
        <v>25</v>
      </c>
      <c r="B30" s="28" t="s">
        <v>194</v>
      </c>
      <c r="C30" s="76" t="s">
        <v>12</v>
      </c>
      <c r="D30" s="46" t="s">
        <v>189</v>
      </c>
      <c r="E30" s="7" t="s">
        <v>8</v>
      </c>
      <c r="F30" s="7" t="s">
        <v>13</v>
      </c>
      <c r="G30" s="31">
        <v>199666200</v>
      </c>
      <c r="H30" s="53">
        <v>166019490</v>
      </c>
      <c r="I30" s="7">
        <v>49353170</v>
      </c>
      <c r="J30" s="7">
        <f>H30-I30</f>
        <v>116666320</v>
      </c>
      <c r="K30" s="27">
        <f>I30/H30</f>
        <v>0.29727335025544288</v>
      </c>
    </row>
    <row r="31" spans="1:11" ht="45" x14ac:dyDescent="0.25">
      <c r="A31" s="7">
        <v>26</v>
      </c>
      <c r="B31" s="28" t="s">
        <v>195</v>
      </c>
      <c r="C31" s="76" t="s">
        <v>12</v>
      </c>
      <c r="D31" s="46" t="s">
        <v>190</v>
      </c>
      <c r="E31" s="7" t="s">
        <v>8</v>
      </c>
      <c r="F31" s="7" t="s">
        <v>13</v>
      </c>
      <c r="G31" s="31">
        <v>188871200</v>
      </c>
      <c r="H31" s="53">
        <v>140384240</v>
      </c>
      <c r="I31" s="7">
        <v>45992880</v>
      </c>
      <c r="J31" s="7">
        <f t="shared" ref="J31:J37" si="2">H31-I31</f>
        <v>94391360</v>
      </c>
      <c r="K31" s="27">
        <f t="shared" ref="K31:K37" si="3">I31/H31</f>
        <v>0.32762139111911709</v>
      </c>
    </row>
    <row r="32" spans="1:11" ht="45" x14ac:dyDescent="0.25">
      <c r="A32" s="7">
        <v>27</v>
      </c>
      <c r="B32" s="28" t="s">
        <v>196</v>
      </c>
      <c r="C32" s="76" t="s">
        <v>12</v>
      </c>
      <c r="D32" s="46" t="s">
        <v>191</v>
      </c>
      <c r="E32" s="7" t="s">
        <v>8</v>
      </c>
      <c r="F32" s="7" t="s">
        <v>13</v>
      </c>
      <c r="G32" s="31"/>
      <c r="H32" s="53">
        <v>184856800</v>
      </c>
      <c r="I32" s="7">
        <v>0</v>
      </c>
      <c r="J32" s="7">
        <f t="shared" si="2"/>
        <v>184856800</v>
      </c>
      <c r="K32" s="27">
        <f t="shared" si="3"/>
        <v>0</v>
      </c>
    </row>
    <row r="33" spans="1:11" ht="45" x14ac:dyDescent="0.25">
      <c r="A33" s="7">
        <v>28</v>
      </c>
      <c r="B33" s="28" t="s">
        <v>197</v>
      </c>
      <c r="C33" s="76" t="s">
        <v>12</v>
      </c>
      <c r="D33" s="46" t="s">
        <v>192</v>
      </c>
      <c r="E33" s="7" t="s">
        <v>8</v>
      </c>
      <c r="F33" s="7" t="s">
        <v>13</v>
      </c>
      <c r="G33" s="31"/>
      <c r="H33" s="53">
        <v>308141455</v>
      </c>
      <c r="I33" s="7">
        <v>46275589</v>
      </c>
      <c r="J33" s="7">
        <f t="shared" si="2"/>
        <v>261865866</v>
      </c>
      <c r="K33" s="27">
        <f t="shared" si="3"/>
        <v>0.15017644737219793</v>
      </c>
    </row>
    <row r="34" spans="1:11" ht="60" x14ac:dyDescent="0.25">
      <c r="A34" s="7">
        <v>29</v>
      </c>
      <c r="B34" s="28" t="s">
        <v>198</v>
      </c>
      <c r="C34" s="76" t="s">
        <v>12</v>
      </c>
      <c r="D34" s="46" t="s">
        <v>193</v>
      </c>
      <c r="E34" s="7" t="s">
        <v>8</v>
      </c>
      <c r="F34" s="7" t="s">
        <v>13</v>
      </c>
      <c r="G34" s="31">
        <v>244895850</v>
      </c>
      <c r="H34" s="53">
        <v>200598015</v>
      </c>
      <c r="I34" s="7">
        <v>25062368</v>
      </c>
      <c r="J34" s="7">
        <f t="shared" si="2"/>
        <v>175535647</v>
      </c>
      <c r="K34" s="27">
        <f t="shared" si="3"/>
        <v>0.12493826521663237</v>
      </c>
    </row>
    <row r="35" spans="1:11" ht="75" x14ac:dyDescent="0.25">
      <c r="A35" s="7">
        <v>30</v>
      </c>
      <c r="B35" s="28" t="s">
        <v>202</v>
      </c>
      <c r="C35" s="76" t="s">
        <v>12</v>
      </c>
      <c r="D35" s="46" t="s">
        <v>199</v>
      </c>
      <c r="E35" s="7" t="s">
        <v>8</v>
      </c>
      <c r="F35" s="7" t="s">
        <v>13</v>
      </c>
      <c r="G35" s="31"/>
      <c r="H35" s="53">
        <v>52000000</v>
      </c>
      <c r="I35" s="7">
        <v>1682908</v>
      </c>
      <c r="J35" s="7">
        <f t="shared" si="2"/>
        <v>50317092</v>
      </c>
      <c r="K35" s="27">
        <f t="shared" si="3"/>
        <v>3.2363615384615387E-2</v>
      </c>
    </row>
    <row r="36" spans="1:11" ht="33.75" customHeight="1" x14ac:dyDescent="0.25">
      <c r="A36" s="7">
        <v>31</v>
      </c>
      <c r="B36" s="28" t="s">
        <v>203</v>
      </c>
      <c r="C36" s="76" t="s">
        <v>137</v>
      </c>
      <c r="D36" s="43" t="s">
        <v>200</v>
      </c>
      <c r="E36" s="7" t="s">
        <v>8</v>
      </c>
      <c r="F36" s="7" t="s">
        <v>13</v>
      </c>
      <c r="G36" s="31">
        <v>399054419</v>
      </c>
      <c r="H36" s="53">
        <v>150000000</v>
      </c>
      <c r="I36" s="7">
        <v>29977920</v>
      </c>
      <c r="J36" s="7">
        <f t="shared" si="2"/>
        <v>120022080</v>
      </c>
      <c r="K36" s="27">
        <f t="shared" si="3"/>
        <v>0.1998528</v>
      </c>
    </row>
    <row r="37" spans="1:11" ht="33.75" customHeight="1" x14ac:dyDescent="0.25">
      <c r="A37" s="7">
        <v>1</v>
      </c>
      <c r="B37" s="28" t="s">
        <v>204</v>
      </c>
      <c r="C37" s="76" t="s">
        <v>7</v>
      </c>
      <c r="D37" s="43" t="s">
        <v>201</v>
      </c>
      <c r="E37" s="7" t="s">
        <v>8</v>
      </c>
      <c r="F37" s="7" t="s">
        <v>13</v>
      </c>
      <c r="G37" s="31">
        <v>289312800</v>
      </c>
      <c r="H37" s="53">
        <v>200000000</v>
      </c>
      <c r="I37" s="7">
        <v>142216128</v>
      </c>
      <c r="J37" s="7">
        <f t="shared" si="2"/>
        <v>57783872</v>
      </c>
      <c r="K37" s="27">
        <f t="shared" si="3"/>
        <v>0.71108064000000004</v>
      </c>
    </row>
    <row r="38" spans="1:11" ht="18" customHeight="1" x14ac:dyDescent="0.25">
      <c r="A38" s="63" t="s">
        <v>208</v>
      </c>
      <c r="B38" s="64"/>
      <c r="C38" s="64"/>
      <c r="D38" s="64"/>
      <c r="E38" s="64"/>
      <c r="F38" s="65"/>
      <c r="G38" s="51">
        <f>G30+G31+G34+G36+G37</f>
        <v>1321800469</v>
      </c>
      <c r="H38" s="51">
        <f>SUM(H30:H37)</f>
        <v>1402000000</v>
      </c>
      <c r="I38" s="51">
        <f>SUM(I30:I37)</f>
        <v>340560963</v>
      </c>
      <c r="J38" s="51">
        <f>SUM(J30:J37)</f>
        <v>1061439037</v>
      </c>
      <c r="K38" s="52">
        <f>I38/H38</f>
        <v>0.2429108152639087</v>
      </c>
    </row>
    <row r="39" spans="1:11" ht="46.5" customHeight="1" x14ac:dyDescent="0.25">
      <c r="A39" s="62">
        <v>32</v>
      </c>
      <c r="B39" s="56" t="s">
        <v>206</v>
      </c>
      <c r="C39" s="76" t="s">
        <v>137</v>
      </c>
      <c r="D39" s="55" t="s">
        <v>205</v>
      </c>
      <c r="E39" s="7" t="s">
        <v>8</v>
      </c>
      <c r="F39" s="33" t="s">
        <v>116</v>
      </c>
      <c r="G39" s="54"/>
      <c r="H39" s="59">
        <v>267000000</v>
      </c>
      <c r="I39" s="60">
        <v>0</v>
      </c>
      <c r="J39" s="58">
        <f>H39-I39</f>
        <v>267000000</v>
      </c>
      <c r="K39" s="61">
        <f>I39/H39*100</f>
        <v>0</v>
      </c>
    </row>
    <row r="40" spans="1:11" ht="26.25" customHeight="1" x14ac:dyDescent="0.25">
      <c r="A40" s="63" t="s">
        <v>209</v>
      </c>
      <c r="B40" s="64"/>
      <c r="C40" s="64"/>
      <c r="D40" s="64"/>
      <c r="E40" s="64"/>
      <c r="F40" s="65"/>
      <c r="G40" s="73"/>
      <c r="H40" s="51">
        <f>H39</f>
        <v>267000000</v>
      </c>
      <c r="I40" s="51">
        <f t="shared" ref="I40:J40" si="4">I39</f>
        <v>0</v>
      </c>
      <c r="J40" s="51">
        <f t="shared" si="4"/>
        <v>267000000</v>
      </c>
      <c r="K40" s="52">
        <f>I40/H40</f>
        <v>0</v>
      </c>
    </row>
    <row r="41" spans="1:11" ht="25.5" customHeight="1" x14ac:dyDescent="0.25">
      <c r="A41" s="63" t="s">
        <v>207</v>
      </c>
      <c r="B41" s="64"/>
      <c r="C41" s="64"/>
      <c r="D41" s="64"/>
      <c r="E41" s="64"/>
      <c r="F41" s="65"/>
      <c r="G41" s="51"/>
      <c r="H41" s="51">
        <f>H29+H38+H39</f>
        <v>11669000000</v>
      </c>
      <c r="I41" s="51">
        <f t="shared" ref="I41:J41" si="5">I29+I38+I39</f>
        <v>1947730163</v>
      </c>
      <c r="J41" s="51">
        <f t="shared" si="5"/>
        <v>9721269837</v>
      </c>
      <c r="K41" s="52">
        <f>I41/H41</f>
        <v>0.16691491670237382</v>
      </c>
    </row>
    <row r="42" spans="1:11" x14ac:dyDescent="0.25">
      <c r="A42" s="4"/>
      <c r="B42" s="4"/>
      <c r="C42" s="83"/>
      <c r="D42" s="4"/>
      <c r="F42" s="4"/>
      <c r="G42" s="44"/>
      <c r="H42" s="44"/>
      <c r="I42" s="44"/>
      <c r="J42" s="44"/>
      <c r="K42" s="41"/>
    </row>
    <row r="43" spans="1:11" ht="15.75" x14ac:dyDescent="0.25">
      <c r="A43" s="136" t="s">
        <v>210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</row>
    <row r="44" spans="1:11" ht="75" x14ac:dyDescent="0.25">
      <c r="A44" s="7">
        <v>33</v>
      </c>
      <c r="B44" s="70" t="s">
        <v>220</v>
      </c>
      <c r="C44" s="72" t="s">
        <v>228</v>
      </c>
      <c r="D44" s="43" t="s">
        <v>211</v>
      </c>
      <c r="E44" s="7" t="s">
        <v>14</v>
      </c>
      <c r="F44" s="7" t="s">
        <v>230</v>
      </c>
      <c r="G44" s="30"/>
      <c r="H44" s="53">
        <v>319665889</v>
      </c>
      <c r="I44" s="7">
        <v>312387977</v>
      </c>
      <c r="J44" s="7">
        <f>H44-I44</f>
        <v>7277912</v>
      </c>
      <c r="K44" s="25">
        <f>I44/H44</f>
        <v>0.97723275378937913</v>
      </c>
    </row>
    <row r="45" spans="1:11" ht="45" x14ac:dyDescent="0.25">
      <c r="A45" s="7">
        <v>34</v>
      </c>
      <c r="B45" s="70" t="s">
        <v>221</v>
      </c>
      <c r="C45" s="72" t="s">
        <v>228</v>
      </c>
      <c r="D45" s="43" t="s">
        <v>212</v>
      </c>
      <c r="E45" s="7" t="s">
        <v>14</v>
      </c>
      <c r="F45" s="7" t="s">
        <v>230</v>
      </c>
      <c r="G45" s="30"/>
      <c r="H45" s="53">
        <v>187854736</v>
      </c>
      <c r="I45" s="7">
        <f>7560000+19932500+3590000+86120041+69336540</f>
        <v>186539081</v>
      </c>
      <c r="J45" s="7">
        <f t="shared" ref="J45:J52" si="6">H45-I45</f>
        <v>1315655</v>
      </c>
      <c r="K45" s="25">
        <f t="shared" ref="K45:K52" si="7">I45/H45</f>
        <v>0.99299642357699192</v>
      </c>
    </row>
    <row r="46" spans="1:11" ht="60" x14ac:dyDescent="0.25">
      <c r="A46" s="7">
        <v>35</v>
      </c>
      <c r="B46" s="70" t="s">
        <v>222</v>
      </c>
      <c r="C46" s="72" t="s">
        <v>229</v>
      </c>
      <c r="D46" s="43" t="s">
        <v>213</v>
      </c>
      <c r="E46" s="7" t="s">
        <v>14</v>
      </c>
      <c r="F46" s="7" t="s">
        <v>230</v>
      </c>
      <c r="G46" s="30"/>
      <c r="H46" s="53">
        <v>345928366</v>
      </c>
      <c r="I46" s="7">
        <v>0</v>
      </c>
      <c r="J46" s="7">
        <f t="shared" si="6"/>
        <v>345928366</v>
      </c>
      <c r="K46" s="25">
        <f t="shared" si="7"/>
        <v>0</v>
      </c>
    </row>
    <row r="47" spans="1:11" ht="30" x14ac:dyDescent="0.25">
      <c r="A47" s="7">
        <v>36</v>
      </c>
      <c r="B47" s="70" t="s">
        <v>136</v>
      </c>
      <c r="C47" s="72" t="s">
        <v>187</v>
      </c>
      <c r="D47" s="43" t="s">
        <v>214</v>
      </c>
      <c r="E47" s="7" t="s">
        <v>14</v>
      </c>
      <c r="F47" s="7" t="s">
        <v>230</v>
      </c>
      <c r="G47" s="30"/>
      <c r="H47" s="53">
        <v>119902951</v>
      </c>
      <c r="I47" s="7">
        <v>0</v>
      </c>
      <c r="J47" s="7">
        <f t="shared" si="6"/>
        <v>119902951</v>
      </c>
      <c r="K47" s="25">
        <f t="shared" si="7"/>
        <v>0</v>
      </c>
    </row>
    <row r="48" spans="1:11" ht="45" x14ac:dyDescent="0.25">
      <c r="A48" s="7">
        <v>37</v>
      </c>
      <c r="B48" s="70" t="s">
        <v>223</v>
      </c>
      <c r="C48" s="72" t="s">
        <v>229</v>
      </c>
      <c r="D48" s="43" t="s">
        <v>215</v>
      </c>
      <c r="E48" s="7" t="s">
        <v>14</v>
      </c>
      <c r="F48" s="7" t="s">
        <v>230</v>
      </c>
      <c r="G48" s="30"/>
      <c r="H48" s="53">
        <v>411935083</v>
      </c>
      <c r="I48" s="7">
        <v>411907871</v>
      </c>
      <c r="J48" s="7">
        <f t="shared" si="6"/>
        <v>27212</v>
      </c>
      <c r="K48" s="25">
        <f t="shared" si="7"/>
        <v>0.99993394104769662</v>
      </c>
    </row>
    <row r="49" spans="1:11" ht="45" x14ac:dyDescent="0.25">
      <c r="A49" s="7">
        <v>38</v>
      </c>
      <c r="B49" s="70" t="s">
        <v>224</v>
      </c>
      <c r="C49" s="72" t="s">
        <v>15</v>
      </c>
      <c r="D49" s="43" t="s">
        <v>216</v>
      </c>
      <c r="E49" s="7" t="s">
        <v>14</v>
      </c>
      <c r="F49" s="7" t="s">
        <v>230</v>
      </c>
      <c r="G49" s="30"/>
      <c r="H49" s="53">
        <v>80954834</v>
      </c>
      <c r="I49" s="7">
        <v>0</v>
      </c>
      <c r="J49" s="7">
        <f t="shared" si="6"/>
        <v>80954834</v>
      </c>
      <c r="K49" s="25">
        <f t="shared" si="7"/>
        <v>0</v>
      </c>
    </row>
    <row r="50" spans="1:11" ht="47.25" customHeight="1" x14ac:dyDescent="0.25">
      <c r="A50" s="7">
        <v>39</v>
      </c>
      <c r="B50" s="70" t="s">
        <v>225</v>
      </c>
      <c r="C50" s="72" t="s">
        <v>229</v>
      </c>
      <c r="D50" s="43" t="s">
        <v>217</v>
      </c>
      <c r="E50" s="7" t="s">
        <v>14</v>
      </c>
      <c r="F50" s="7" t="s">
        <v>230</v>
      </c>
      <c r="G50" s="30"/>
      <c r="H50" s="53">
        <v>164983828</v>
      </c>
      <c r="I50" s="7">
        <f>85844702+20759056+20942729+28500000</f>
        <v>156046487</v>
      </c>
      <c r="J50" s="7">
        <f t="shared" si="6"/>
        <v>8937341</v>
      </c>
      <c r="K50" s="25">
        <f t="shared" si="7"/>
        <v>0.94582898755385891</v>
      </c>
    </row>
    <row r="51" spans="1:11" ht="75" x14ac:dyDescent="0.25">
      <c r="A51" s="7">
        <v>40</v>
      </c>
      <c r="B51" s="70" t="s">
        <v>226</v>
      </c>
      <c r="C51" s="72" t="s">
        <v>18</v>
      </c>
      <c r="D51" s="43" t="s">
        <v>218</v>
      </c>
      <c r="E51" s="7" t="s">
        <v>14</v>
      </c>
      <c r="F51" s="7" t="s">
        <v>230</v>
      </c>
      <c r="G51" s="30"/>
      <c r="H51" s="53">
        <v>141129010</v>
      </c>
      <c r="I51" s="7">
        <v>0</v>
      </c>
      <c r="J51" s="7">
        <f t="shared" si="6"/>
        <v>141129010</v>
      </c>
      <c r="K51" s="25">
        <f t="shared" si="7"/>
        <v>0</v>
      </c>
    </row>
    <row r="52" spans="1:11" ht="47.25" customHeight="1" x14ac:dyDescent="0.25">
      <c r="A52" s="7">
        <v>41</v>
      </c>
      <c r="B52" s="70" t="s">
        <v>227</v>
      </c>
      <c r="C52" s="72" t="s">
        <v>10</v>
      </c>
      <c r="D52" s="43" t="s">
        <v>219</v>
      </c>
      <c r="E52" s="7" t="s">
        <v>14</v>
      </c>
      <c r="F52" s="7" t="s">
        <v>230</v>
      </c>
      <c r="G52" s="30"/>
      <c r="H52" s="53">
        <v>133211500</v>
      </c>
      <c r="I52" s="7">
        <v>115181620</v>
      </c>
      <c r="J52" s="7">
        <f t="shared" si="6"/>
        <v>18029880</v>
      </c>
      <c r="K52" s="25">
        <f t="shared" si="7"/>
        <v>0.86465222597148139</v>
      </c>
    </row>
    <row r="53" spans="1:11" ht="27" customHeight="1" x14ac:dyDescent="0.25">
      <c r="A53" s="63" t="s">
        <v>231</v>
      </c>
      <c r="B53" s="64"/>
      <c r="C53" s="64"/>
      <c r="D53" s="64"/>
      <c r="E53" s="64"/>
      <c r="F53" s="65"/>
      <c r="G53" s="40"/>
      <c r="H53" s="51">
        <f>SUM(H44:H52)</f>
        <v>1905566197</v>
      </c>
      <c r="I53" s="51">
        <f t="shared" ref="I53:J53" si="8">SUM(I44:I52)</f>
        <v>1182063036</v>
      </c>
      <c r="J53" s="51">
        <f t="shared" si="8"/>
        <v>723503161</v>
      </c>
      <c r="K53" s="71">
        <f>I53/H53</f>
        <v>0.62032116116509806</v>
      </c>
    </row>
    <row r="54" spans="1:11" x14ac:dyDescent="0.25">
      <c r="A54" s="4"/>
      <c r="B54" s="4"/>
      <c r="C54" s="83"/>
      <c r="D54" s="4"/>
      <c r="F54" s="4"/>
      <c r="G54" s="44"/>
      <c r="H54" s="44"/>
      <c r="I54" s="44"/>
      <c r="J54" s="44"/>
      <c r="K54" s="45"/>
    </row>
    <row r="55" spans="1:11" ht="15.75" x14ac:dyDescent="0.25">
      <c r="A55" s="136" t="s">
        <v>232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</row>
    <row r="56" spans="1:11" ht="45" x14ac:dyDescent="0.25">
      <c r="A56" s="7">
        <v>42</v>
      </c>
      <c r="B56" s="6" t="s">
        <v>16</v>
      </c>
      <c r="C56" s="76" t="s">
        <v>15</v>
      </c>
      <c r="D56" s="43" t="s">
        <v>17</v>
      </c>
      <c r="E56" s="7" t="s">
        <v>14</v>
      </c>
      <c r="F56" s="7" t="s">
        <v>233</v>
      </c>
      <c r="G56" s="7">
        <v>1035437985</v>
      </c>
      <c r="H56" s="7">
        <v>355171113</v>
      </c>
      <c r="I56" s="7">
        <v>0</v>
      </c>
      <c r="J56" s="7">
        <f t="shared" ref="J56:J64" si="9">H56-I56</f>
        <v>355171113</v>
      </c>
      <c r="K56" s="25">
        <f t="shared" si="1"/>
        <v>0</v>
      </c>
    </row>
    <row r="57" spans="1:11" ht="30" x14ac:dyDescent="0.25">
      <c r="A57" s="7">
        <v>43</v>
      </c>
      <c r="B57" s="6" t="s">
        <v>19</v>
      </c>
      <c r="C57" s="76" t="s">
        <v>7</v>
      </c>
      <c r="D57" s="43" t="s">
        <v>122</v>
      </c>
      <c r="E57" s="7" t="s">
        <v>14</v>
      </c>
      <c r="F57" s="7" t="s">
        <v>233</v>
      </c>
      <c r="G57" s="7"/>
      <c r="H57" s="7">
        <v>181656005</v>
      </c>
      <c r="I57" s="7">
        <v>6219884</v>
      </c>
      <c r="J57" s="7">
        <f t="shared" si="9"/>
        <v>175436121</v>
      </c>
      <c r="K57" s="25">
        <f t="shared" si="1"/>
        <v>3.423990305192498E-2</v>
      </c>
    </row>
    <row r="58" spans="1:11" ht="75" x14ac:dyDescent="0.25">
      <c r="A58" s="7">
        <v>44</v>
      </c>
      <c r="B58" s="6" t="s">
        <v>124</v>
      </c>
      <c r="C58" s="76" t="s">
        <v>18</v>
      </c>
      <c r="D58" s="43" t="s">
        <v>123</v>
      </c>
      <c r="E58" s="7" t="s">
        <v>14</v>
      </c>
      <c r="F58" s="7" t="s">
        <v>233</v>
      </c>
      <c r="G58" s="7"/>
      <c r="H58" s="7">
        <v>29968548</v>
      </c>
      <c r="I58" s="7">
        <v>0</v>
      </c>
      <c r="J58" s="7">
        <f t="shared" si="9"/>
        <v>29968548</v>
      </c>
      <c r="K58" s="25">
        <f t="shared" si="1"/>
        <v>0</v>
      </c>
    </row>
    <row r="59" spans="1:11" ht="90" x14ac:dyDescent="0.25">
      <c r="A59" s="7">
        <v>45</v>
      </c>
      <c r="B59" s="28" t="s">
        <v>125</v>
      </c>
      <c r="C59" s="76" t="s">
        <v>18</v>
      </c>
      <c r="D59" s="43" t="s">
        <v>132</v>
      </c>
      <c r="E59" s="7" t="s">
        <v>14</v>
      </c>
      <c r="F59" s="7" t="s">
        <v>233</v>
      </c>
      <c r="G59" s="7"/>
      <c r="H59" s="7">
        <v>32937044</v>
      </c>
      <c r="I59" s="7">
        <v>0</v>
      </c>
      <c r="J59" s="7">
        <f t="shared" si="9"/>
        <v>32937044</v>
      </c>
      <c r="K59" s="25">
        <f t="shared" si="1"/>
        <v>0</v>
      </c>
    </row>
    <row r="60" spans="1:11" ht="105" x14ac:dyDescent="0.25">
      <c r="A60" s="7">
        <v>46</v>
      </c>
      <c r="B60" s="28" t="s">
        <v>126</v>
      </c>
      <c r="C60" s="76" t="s">
        <v>18</v>
      </c>
      <c r="D60" s="43" t="s">
        <v>133</v>
      </c>
      <c r="E60" s="7" t="s">
        <v>14</v>
      </c>
      <c r="F60" s="7" t="s">
        <v>233</v>
      </c>
      <c r="G60" s="7"/>
      <c r="H60" s="7">
        <v>90518439</v>
      </c>
      <c r="I60" s="7">
        <v>0</v>
      </c>
      <c r="J60" s="7">
        <f t="shared" si="9"/>
        <v>90518439</v>
      </c>
      <c r="K60" s="25">
        <f t="shared" si="1"/>
        <v>0</v>
      </c>
    </row>
    <row r="61" spans="1:11" ht="90" x14ac:dyDescent="0.25">
      <c r="A61" s="7">
        <v>47</v>
      </c>
      <c r="B61" s="28" t="s">
        <v>128</v>
      </c>
      <c r="C61" s="76" t="s">
        <v>127</v>
      </c>
      <c r="D61" s="43" t="s">
        <v>131</v>
      </c>
      <c r="E61" s="7" t="s">
        <v>14</v>
      </c>
      <c r="F61" s="7" t="s">
        <v>233</v>
      </c>
      <c r="G61" s="7"/>
      <c r="H61" s="7">
        <v>164700000</v>
      </c>
      <c r="I61" s="7">
        <v>132105470</v>
      </c>
      <c r="J61" s="7">
        <f t="shared" si="9"/>
        <v>32594530</v>
      </c>
      <c r="K61" s="25">
        <f t="shared" si="1"/>
        <v>0.80209757134183368</v>
      </c>
    </row>
    <row r="62" spans="1:11" ht="75.75" customHeight="1" x14ac:dyDescent="0.25">
      <c r="A62" s="7">
        <v>48</v>
      </c>
      <c r="B62" s="28" t="s">
        <v>129</v>
      </c>
      <c r="C62" s="76" t="s">
        <v>130</v>
      </c>
      <c r="D62" s="43" t="s">
        <v>234</v>
      </c>
      <c r="E62" s="7" t="s">
        <v>14</v>
      </c>
      <c r="F62" s="7" t="s">
        <v>233</v>
      </c>
      <c r="G62" s="7"/>
      <c r="H62" s="7">
        <v>20902134</v>
      </c>
      <c r="I62" s="7">
        <v>14970595</v>
      </c>
      <c r="J62" s="7">
        <f t="shared" si="9"/>
        <v>5931539</v>
      </c>
      <c r="K62" s="25">
        <f t="shared" si="1"/>
        <v>0.71622328131663493</v>
      </c>
    </row>
    <row r="63" spans="1:11" ht="62.25" customHeight="1" x14ac:dyDescent="0.25">
      <c r="A63" s="7">
        <v>49</v>
      </c>
      <c r="B63" s="28" t="s">
        <v>235</v>
      </c>
      <c r="C63" s="76" t="s">
        <v>130</v>
      </c>
      <c r="D63" s="43" t="s">
        <v>236</v>
      </c>
      <c r="E63" s="7" t="s">
        <v>14</v>
      </c>
      <c r="F63" s="7" t="s">
        <v>233</v>
      </c>
      <c r="G63" s="7"/>
      <c r="H63" s="7">
        <v>102872217</v>
      </c>
      <c r="I63" s="7">
        <v>0</v>
      </c>
      <c r="J63" s="7">
        <f t="shared" si="9"/>
        <v>102872217</v>
      </c>
      <c r="K63" s="25">
        <f t="shared" si="1"/>
        <v>0</v>
      </c>
    </row>
    <row r="64" spans="1:11" ht="56.25" customHeight="1" x14ac:dyDescent="0.25">
      <c r="A64" s="7">
        <v>50</v>
      </c>
      <c r="B64" s="81" t="s">
        <v>238</v>
      </c>
      <c r="C64" s="76" t="s">
        <v>111</v>
      </c>
      <c r="D64" s="43" t="s">
        <v>237</v>
      </c>
      <c r="E64" s="7" t="s">
        <v>14</v>
      </c>
      <c r="F64" s="7" t="s">
        <v>233</v>
      </c>
      <c r="G64" s="7"/>
      <c r="H64" s="7">
        <v>207436625</v>
      </c>
      <c r="I64" s="7">
        <v>0</v>
      </c>
      <c r="J64" s="7">
        <f t="shared" si="9"/>
        <v>207436625</v>
      </c>
      <c r="K64" s="25">
        <f t="shared" si="1"/>
        <v>0</v>
      </c>
    </row>
    <row r="65" spans="1:12" ht="21.75" customHeight="1" x14ac:dyDescent="0.25">
      <c r="A65" s="63" t="s">
        <v>112</v>
      </c>
      <c r="B65" s="64"/>
      <c r="C65" s="64"/>
      <c r="D65" s="64"/>
      <c r="E65" s="64"/>
      <c r="F65" s="65"/>
      <c r="G65" s="75"/>
      <c r="H65" s="75">
        <f>SUM(H56:H64)</f>
        <v>1186162125</v>
      </c>
      <c r="I65" s="75">
        <f t="shared" ref="I65:J65" si="10">SUM(I56:I64)</f>
        <v>153295949</v>
      </c>
      <c r="J65" s="75">
        <f t="shared" si="10"/>
        <v>1032866176</v>
      </c>
      <c r="K65" s="77">
        <f>I65/H65</f>
        <v>0.12923692787779748</v>
      </c>
      <c r="L65" s="57"/>
    </row>
    <row r="66" spans="1:12" ht="33.75" customHeight="1" x14ac:dyDescent="0.25">
      <c r="A66" s="78" t="s">
        <v>239</v>
      </c>
      <c r="B66" s="79"/>
      <c r="C66" s="79"/>
      <c r="D66" s="79"/>
      <c r="E66" s="79"/>
      <c r="F66" s="80"/>
      <c r="G66" s="75" t="e">
        <f>G29+G38+#REF!</f>
        <v>#REF!</v>
      </c>
      <c r="H66" s="75">
        <f>H41+H53+H65</f>
        <v>14760728322</v>
      </c>
      <c r="I66" s="75">
        <f t="shared" ref="I66:J66" si="11">I41+I53+I65</f>
        <v>3283089148</v>
      </c>
      <c r="J66" s="75">
        <f t="shared" si="11"/>
        <v>11477639174</v>
      </c>
      <c r="K66" s="77">
        <f>I66/H66</f>
        <v>0.22242053890435393</v>
      </c>
    </row>
    <row r="67" spans="1:12" x14ac:dyDescent="0.25">
      <c r="A67" s="42" t="s">
        <v>114</v>
      </c>
      <c r="B67" s="42"/>
      <c r="C67" s="84"/>
      <c r="D67" s="42"/>
    </row>
    <row r="81" spans="2:11" x14ac:dyDescent="0.25">
      <c r="B81" s="1"/>
      <c r="C81" s="86"/>
      <c r="D81" s="1"/>
      <c r="E81" s="1"/>
      <c r="I81" s="1"/>
      <c r="J81" s="1"/>
      <c r="K81" s="1"/>
    </row>
    <row r="82" spans="2:11" x14ac:dyDescent="0.25">
      <c r="B82" s="1"/>
      <c r="C82" s="86"/>
      <c r="D82" s="1"/>
      <c r="E82" s="1"/>
      <c r="I82" s="1"/>
      <c r="J82" s="1"/>
      <c r="K82" s="1"/>
    </row>
    <row r="83" spans="2:11" x14ac:dyDescent="0.25">
      <c r="B83" s="1"/>
      <c r="C83" s="86"/>
      <c r="D83" s="1"/>
      <c r="E83" s="1"/>
      <c r="I83" s="1"/>
      <c r="J83" s="1"/>
      <c r="K83" s="1"/>
    </row>
    <row r="84" spans="2:11" x14ac:dyDescent="0.25">
      <c r="B84" s="1"/>
      <c r="C84" s="86"/>
      <c r="D84" s="1"/>
      <c r="E84" s="1"/>
      <c r="I84" s="1"/>
      <c r="J84" s="1"/>
      <c r="K84" s="1"/>
    </row>
    <row r="85" spans="2:11" x14ac:dyDescent="0.25">
      <c r="B85" s="1"/>
      <c r="C85" s="86"/>
      <c r="D85" s="1"/>
      <c r="E85" s="1"/>
      <c r="I85" s="1"/>
      <c r="J85" s="1"/>
      <c r="K85" s="1"/>
    </row>
    <row r="86" spans="2:11" x14ac:dyDescent="0.25">
      <c r="B86" s="1"/>
      <c r="C86" s="86"/>
      <c r="D86" s="1"/>
      <c r="E86" s="1"/>
      <c r="I86" s="1"/>
      <c r="J86" s="1"/>
      <c r="K86" s="1"/>
    </row>
    <row r="87" spans="2:11" x14ac:dyDescent="0.25">
      <c r="B87" s="1"/>
      <c r="C87" s="86"/>
      <c r="D87" s="1"/>
      <c r="E87" s="1"/>
      <c r="I87" s="1"/>
      <c r="J87" s="1"/>
      <c r="K87" s="1"/>
    </row>
    <row r="88" spans="2:11" x14ac:dyDescent="0.25">
      <c r="B88" s="1"/>
      <c r="C88" s="86"/>
      <c r="D88" s="1"/>
      <c r="E88" s="1"/>
      <c r="I88" s="1"/>
      <c r="J88" s="1"/>
      <c r="K88" s="1"/>
    </row>
    <row r="89" spans="2:11" x14ac:dyDescent="0.25">
      <c r="B89" s="1"/>
      <c r="C89" s="86"/>
      <c r="D89" s="1"/>
      <c r="E89" s="1"/>
      <c r="I89" s="1"/>
      <c r="J89" s="1"/>
      <c r="K89" s="1"/>
    </row>
    <row r="90" spans="2:11" x14ac:dyDescent="0.25">
      <c r="B90" s="1"/>
      <c r="C90" s="86"/>
      <c r="D90" s="1"/>
      <c r="E90" s="1"/>
      <c r="I90" s="1"/>
      <c r="J90" s="1"/>
      <c r="K90" s="1"/>
    </row>
    <row r="91" spans="2:11" x14ac:dyDescent="0.25">
      <c r="B91" s="1"/>
      <c r="C91" s="86"/>
      <c r="D91" s="1"/>
      <c r="E91" s="1"/>
      <c r="I91" s="1"/>
      <c r="J91" s="1"/>
      <c r="K91" s="1"/>
    </row>
    <row r="92" spans="2:11" x14ac:dyDescent="0.25">
      <c r="B92" s="1"/>
      <c r="C92" s="86"/>
      <c r="D92" s="1"/>
      <c r="E92" s="1"/>
      <c r="I92" s="1"/>
      <c r="J92" s="1"/>
      <c r="K92" s="1"/>
    </row>
    <row r="93" spans="2:11" x14ac:dyDescent="0.25">
      <c r="B93" s="1"/>
      <c r="C93" s="86"/>
      <c r="D93" s="1"/>
      <c r="E93" s="1"/>
      <c r="I93" s="1"/>
      <c r="J93" s="1"/>
      <c r="K93" s="1"/>
    </row>
    <row r="94" spans="2:11" x14ac:dyDescent="0.25">
      <c r="B94" s="1"/>
      <c r="C94" s="86"/>
      <c r="D94" s="1"/>
      <c r="E94" s="1"/>
      <c r="I94" s="1"/>
      <c r="J94" s="1"/>
      <c r="K94" s="1"/>
    </row>
    <row r="95" spans="2:11" x14ac:dyDescent="0.25">
      <c r="B95" s="1"/>
      <c r="C95" s="86"/>
      <c r="D95" s="1"/>
      <c r="E95" s="1"/>
      <c r="I95" s="1"/>
      <c r="J95" s="1"/>
      <c r="K95" s="1"/>
    </row>
    <row r="96" spans="2:11" x14ac:dyDescent="0.25">
      <c r="B96" s="1"/>
      <c r="C96" s="86"/>
      <c r="D96" s="1"/>
      <c r="E96" s="1"/>
      <c r="I96" s="1"/>
      <c r="J96" s="1"/>
      <c r="K96" s="1"/>
    </row>
    <row r="97" spans="2:11" x14ac:dyDescent="0.25">
      <c r="B97" s="1"/>
      <c r="C97" s="86"/>
      <c r="D97" s="1"/>
      <c r="E97" s="1"/>
      <c r="I97" s="1"/>
      <c r="J97" s="1"/>
      <c r="K97" s="1"/>
    </row>
    <row r="98" spans="2:11" x14ac:dyDescent="0.25">
      <c r="B98" s="1"/>
      <c r="C98" s="86"/>
      <c r="D98" s="1"/>
      <c r="E98" s="1"/>
      <c r="I98" s="1"/>
      <c r="J98" s="1"/>
      <c r="K98" s="1"/>
    </row>
    <row r="99" spans="2:11" x14ac:dyDescent="0.25">
      <c r="B99" s="1"/>
      <c r="C99" s="86"/>
      <c r="D99" s="1"/>
      <c r="E99" s="1"/>
      <c r="I99" s="1"/>
      <c r="J99" s="1"/>
      <c r="K99" s="1"/>
    </row>
    <row r="100" spans="2:11" x14ac:dyDescent="0.25">
      <c r="B100" s="1"/>
      <c r="C100" s="86"/>
      <c r="D100" s="1"/>
      <c r="E100" s="1"/>
      <c r="I100" s="1"/>
      <c r="J100" s="1"/>
      <c r="K100" s="1"/>
    </row>
    <row r="101" spans="2:11" x14ac:dyDescent="0.25">
      <c r="B101" s="1"/>
      <c r="C101" s="86"/>
      <c r="D101" s="1"/>
      <c r="E101" s="1"/>
      <c r="I101" s="1"/>
      <c r="J101" s="1"/>
      <c r="K101" s="1"/>
    </row>
    <row r="102" spans="2:11" x14ac:dyDescent="0.25">
      <c r="B102" s="1"/>
      <c r="C102" s="86"/>
      <c r="D102" s="1"/>
      <c r="E102" s="1"/>
      <c r="I102" s="1"/>
      <c r="J102" s="1"/>
      <c r="K102" s="1"/>
    </row>
    <row r="103" spans="2:11" x14ac:dyDescent="0.25">
      <c r="B103" s="1"/>
      <c r="C103" s="86"/>
      <c r="D103" s="1"/>
      <c r="E103" s="1"/>
      <c r="I103" s="1"/>
      <c r="J103" s="1"/>
      <c r="K103" s="1"/>
    </row>
    <row r="104" spans="2:11" x14ac:dyDescent="0.25">
      <c r="B104" s="1"/>
      <c r="C104" s="86"/>
      <c r="D104" s="1"/>
      <c r="E104" s="1"/>
      <c r="I104" s="1"/>
      <c r="J104" s="1"/>
      <c r="K104" s="1"/>
    </row>
    <row r="105" spans="2:11" x14ac:dyDescent="0.25">
      <c r="B105" s="1"/>
      <c r="C105" s="86"/>
      <c r="D105" s="1"/>
      <c r="E105" s="1"/>
      <c r="I105" s="1"/>
      <c r="J105" s="1"/>
      <c r="K105" s="1"/>
    </row>
    <row r="106" spans="2:11" x14ac:dyDescent="0.25">
      <c r="B106" s="1"/>
      <c r="C106" s="86"/>
      <c r="D106" s="1"/>
      <c r="E106" s="1"/>
      <c r="I106" s="1"/>
      <c r="J106" s="1"/>
      <c r="K106" s="1"/>
    </row>
    <row r="107" spans="2:11" x14ac:dyDescent="0.25">
      <c r="B107" s="1"/>
      <c r="C107" s="86"/>
      <c r="D107" s="1"/>
      <c r="E107" s="1"/>
      <c r="I107" s="1"/>
      <c r="J107" s="1"/>
      <c r="K107" s="1"/>
    </row>
    <row r="108" spans="2:11" x14ac:dyDescent="0.25">
      <c r="B108" s="1"/>
      <c r="C108" s="86"/>
      <c r="D108" s="1"/>
      <c r="E108" s="1"/>
      <c r="I108" s="1"/>
      <c r="J108" s="1"/>
      <c r="K108" s="1"/>
    </row>
    <row r="109" spans="2:11" x14ac:dyDescent="0.25">
      <c r="B109" s="1"/>
      <c r="C109" s="86"/>
      <c r="D109" s="1"/>
      <c r="E109" s="1"/>
      <c r="I109" s="1"/>
      <c r="J109" s="1"/>
      <c r="K109" s="1"/>
    </row>
    <row r="110" spans="2:11" x14ac:dyDescent="0.25">
      <c r="B110" s="1"/>
      <c r="C110" s="86"/>
      <c r="D110" s="1"/>
      <c r="E110" s="1"/>
      <c r="I110" s="1"/>
      <c r="J110" s="1"/>
      <c r="K110" s="1"/>
    </row>
    <row r="111" spans="2:11" x14ac:dyDescent="0.25">
      <c r="B111" s="1"/>
      <c r="C111" s="86"/>
      <c r="D111" s="1"/>
      <c r="E111" s="1"/>
      <c r="I111" s="1"/>
      <c r="J111" s="1"/>
      <c r="K111" s="1"/>
    </row>
    <row r="112" spans="2:11" x14ac:dyDescent="0.25">
      <c r="B112" s="1"/>
      <c r="C112" s="86"/>
      <c r="D112" s="1"/>
      <c r="E112" s="1"/>
      <c r="I112" s="1"/>
      <c r="J112" s="1"/>
      <c r="K112" s="1"/>
    </row>
    <row r="113" spans="2:11" x14ac:dyDescent="0.25">
      <c r="B113" s="1"/>
      <c r="C113" s="86"/>
      <c r="D113" s="1"/>
      <c r="E113" s="1"/>
      <c r="I113" s="1"/>
      <c r="J113" s="1"/>
      <c r="K113" s="1"/>
    </row>
    <row r="114" spans="2:11" x14ac:dyDescent="0.25">
      <c r="B114" s="1"/>
      <c r="C114" s="86"/>
      <c r="D114" s="1"/>
      <c r="E114" s="1"/>
      <c r="I114" s="1"/>
      <c r="J114" s="1"/>
      <c r="K114" s="1"/>
    </row>
    <row r="115" spans="2:11" x14ac:dyDescent="0.25">
      <c r="B115" s="1"/>
      <c r="C115" s="86"/>
      <c r="D115" s="1"/>
      <c r="E115" s="1"/>
      <c r="I115" s="1"/>
      <c r="J115" s="1"/>
      <c r="K115" s="1"/>
    </row>
    <row r="116" spans="2:11" x14ac:dyDescent="0.25">
      <c r="B116" s="1"/>
      <c r="C116" s="86"/>
      <c r="D116" s="1"/>
      <c r="E116" s="1"/>
      <c r="I116" s="1"/>
      <c r="J116" s="1"/>
      <c r="K116" s="1"/>
    </row>
    <row r="117" spans="2:11" x14ac:dyDescent="0.25">
      <c r="B117" s="1"/>
      <c r="C117" s="86"/>
      <c r="D117" s="1"/>
      <c r="E117" s="1"/>
      <c r="I117" s="1"/>
      <c r="J117" s="1"/>
      <c r="K117" s="1"/>
    </row>
    <row r="118" spans="2:11" x14ac:dyDescent="0.25">
      <c r="B118" s="1"/>
      <c r="C118" s="86"/>
      <c r="D118" s="1"/>
      <c r="E118" s="1"/>
      <c r="I118" s="1"/>
      <c r="J118" s="1"/>
      <c r="K118" s="1"/>
    </row>
    <row r="119" spans="2:11" x14ac:dyDescent="0.25">
      <c r="B119" s="1"/>
      <c r="C119" s="86"/>
      <c r="D119" s="1"/>
      <c r="E119" s="1"/>
      <c r="I119" s="1"/>
      <c r="J119" s="1"/>
      <c r="K119" s="1"/>
    </row>
    <row r="120" spans="2:11" x14ac:dyDescent="0.25">
      <c r="B120" s="1"/>
      <c r="C120" s="86"/>
      <c r="D120" s="1"/>
      <c r="E120" s="1"/>
      <c r="I120" s="1"/>
      <c r="J120" s="1"/>
      <c r="K120" s="1"/>
    </row>
    <row r="121" spans="2:11" x14ac:dyDescent="0.25">
      <c r="B121" s="1"/>
      <c r="C121" s="86"/>
      <c r="D121" s="1"/>
      <c r="E121" s="1"/>
      <c r="I121" s="1"/>
      <c r="J121" s="1"/>
      <c r="K121" s="1"/>
    </row>
    <row r="122" spans="2:11" x14ac:dyDescent="0.25">
      <c r="B122" s="1"/>
      <c r="C122" s="86"/>
      <c r="D122" s="1"/>
      <c r="E122" s="1"/>
      <c r="I122" s="1"/>
      <c r="J122" s="1"/>
      <c r="K122" s="1"/>
    </row>
    <row r="123" spans="2:11" x14ac:dyDescent="0.25">
      <c r="B123" s="1"/>
      <c r="C123" s="86"/>
      <c r="D123" s="1"/>
      <c r="E123" s="1"/>
      <c r="I123" s="1"/>
      <c r="J123" s="1"/>
      <c r="K123" s="1"/>
    </row>
    <row r="124" spans="2:11" x14ac:dyDescent="0.25">
      <c r="B124" s="1"/>
      <c r="C124" s="86"/>
      <c r="D124" s="1"/>
      <c r="E124" s="1"/>
      <c r="I124" s="1"/>
      <c r="J124" s="1"/>
      <c r="K124" s="1"/>
    </row>
    <row r="125" spans="2:11" x14ac:dyDescent="0.25">
      <c r="B125" s="1"/>
      <c r="C125" s="86"/>
      <c r="D125" s="1"/>
      <c r="E125" s="1"/>
      <c r="I125" s="1"/>
      <c r="J125" s="1"/>
      <c r="K125" s="1"/>
    </row>
    <row r="126" spans="2:11" x14ac:dyDescent="0.25">
      <c r="B126" s="1"/>
      <c r="C126" s="86"/>
      <c r="D126" s="1"/>
      <c r="E126" s="1"/>
      <c r="I126" s="1"/>
      <c r="J126" s="1"/>
      <c r="K126" s="1"/>
    </row>
    <row r="127" spans="2:11" x14ac:dyDescent="0.25">
      <c r="B127" s="1"/>
      <c r="C127" s="86"/>
      <c r="D127" s="1"/>
      <c r="E127" s="1"/>
      <c r="I127" s="1"/>
      <c r="J127" s="1"/>
      <c r="K127" s="1"/>
    </row>
    <row r="128" spans="2:11" x14ac:dyDescent="0.25">
      <c r="B128" s="1"/>
      <c r="C128" s="86"/>
      <c r="D128" s="1"/>
      <c r="E128" s="1"/>
      <c r="I128" s="1"/>
      <c r="J128" s="1"/>
      <c r="K128" s="1"/>
    </row>
    <row r="129" spans="2:11" x14ac:dyDescent="0.25">
      <c r="B129" s="1"/>
      <c r="C129" s="86"/>
      <c r="D129" s="1"/>
      <c r="E129" s="1"/>
      <c r="I129" s="1"/>
      <c r="J129" s="1"/>
      <c r="K129" s="1"/>
    </row>
    <row r="130" spans="2:11" x14ac:dyDescent="0.25">
      <c r="B130" s="1"/>
      <c r="C130" s="86"/>
      <c r="D130" s="1"/>
      <c r="E130" s="1"/>
      <c r="I130" s="1"/>
      <c r="J130" s="1"/>
      <c r="K130" s="1"/>
    </row>
    <row r="131" spans="2:11" x14ac:dyDescent="0.25">
      <c r="B131" s="1"/>
      <c r="C131" s="86"/>
      <c r="D131" s="1"/>
      <c r="E131" s="1"/>
      <c r="I131" s="1"/>
      <c r="J131" s="1"/>
      <c r="K131" s="1"/>
    </row>
    <row r="132" spans="2:11" x14ac:dyDescent="0.25">
      <c r="B132" s="1"/>
      <c r="C132" s="86"/>
      <c r="D132" s="1"/>
      <c r="E132" s="1"/>
      <c r="I132" s="1"/>
      <c r="J132" s="1"/>
      <c r="K132" s="1"/>
    </row>
    <row r="133" spans="2:11" x14ac:dyDescent="0.25">
      <c r="B133" s="1"/>
      <c r="C133" s="86"/>
      <c r="D133" s="1"/>
      <c r="E133" s="1"/>
      <c r="I133" s="1"/>
      <c r="J133" s="1"/>
      <c r="K133" s="1"/>
    </row>
    <row r="134" spans="2:11" x14ac:dyDescent="0.25">
      <c r="B134" s="1"/>
      <c r="C134" s="86"/>
      <c r="D134" s="1"/>
      <c r="E134" s="1"/>
      <c r="I134" s="1"/>
      <c r="J134" s="1"/>
      <c r="K134" s="1"/>
    </row>
    <row r="135" spans="2:11" x14ac:dyDescent="0.25">
      <c r="B135" s="1"/>
      <c r="C135" s="86"/>
      <c r="D135" s="1"/>
      <c r="E135" s="1"/>
      <c r="I135" s="1"/>
      <c r="J135" s="1"/>
      <c r="K135" s="1"/>
    </row>
    <row r="136" spans="2:11" x14ac:dyDescent="0.25">
      <c r="B136" s="1"/>
      <c r="C136" s="86"/>
      <c r="D136" s="1"/>
      <c r="E136" s="1"/>
      <c r="I136" s="1"/>
      <c r="J136" s="1"/>
      <c r="K136" s="1"/>
    </row>
    <row r="137" spans="2:11" x14ac:dyDescent="0.25">
      <c r="B137" s="1"/>
      <c r="C137" s="86"/>
      <c r="D137" s="1"/>
      <c r="E137" s="1"/>
      <c r="I137" s="1"/>
      <c r="J137" s="1"/>
      <c r="K137" s="1"/>
    </row>
    <row r="138" spans="2:11" x14ac:dyDescent="0.25">
      <c r="B138" s="1"/>
      <c r="C138" s="86"/>
      <c r="D138" s="1"/>
      <c r="E138" s="1"/>
      <c r="I138" s="1"/>
      <c r="J138" s="1"/>
      <c r="K138" s="1"/>
    </row>
    <row r="139" spans="2:11" x14ac:dyDescent="0.25">
      <c r="B139" s="1"/>
      <c r="C139" s="86"/>
      <c r="D139" s="1"/>
      <c r="E139" s="1"/>
      <c r="I139" s="1"/>
      <c r="J139" s="1"/>
      <c r="K139" s="1"/>
    </row>
    <row r="140" spans="2:11" x14ac:dyDescent="0.25">
      <c r="B140" s="1"/>
      <c r="C140" s="86"/>
      <c r="D140" s="1"/>
      <c r="E140" s="1"/>
      <c r="I140" s="1"/>
      <c r="J140" s="1"/>
      <c r="K140" s="1"/>
    </row>
    <row r="141" spans="2:11" x14ac:dyDescent="0.25">
      <c r="B141" s="1"/>
      <c r="C141" s="86"/>
      <c r="D141" s="1"/>
      <c r="E141" s="1"/>
      <c r="I141" s="1"/>
      <c r="J141" s="1"/>
      <c r="K141" s="1"/>
    </row>
    <row r="142" spans="2:11" x14ac:dyDescent="0.25">
      <c r="B142" s="1"/>
      <c r="C142" s="86"/>
      <c r="D142" s="1"/>
      <c r="E142" s="1"/>
      <c r="I142" s="1"/>
      <c r="J142" s="1"/>
      <c r="K142" s="1"/>
    </row>
    <row r="143" spans="2:11" x14ac:dyDescent="0.25">
      <c r="B143" s="1"/>
      <c r="C143" s="86"/>
      <c r="D143" s="1"/>
      <c r="E143" s="1"/>
      <c r="I143" s="1"/>
      <c r="J143" s="1"/>
      <c r="K143" s="1"/>
    </row>
    <row r="144" spans="2:11" x14ac:dyDescent="0.25">
      <c r="B144" s="1"/>
      <c r="C144" s="86"/>
      <c r="D144" s="1"/>
      <c r="E144" s="1"/>
      <c r="I144" s="1"/>
      <c r="J144" s="1"/>
      <c r="K144" s="1"/>
    </row>
    <row r="145" spans="2:11" x14ac:dyDescent="0.25">
      <c r="B145" s="1"/>
      <c r="C145" s="86"/>
      <c r="D145" s="1"/>
      <c r="E145" s="1"/>
      <c r="I145" s="1"/>
      <c r="J145" s="1"/>
      <c r="K145" s="1"/>
    </row>
    <row r="146" spans="2:11" x14ac:dyDescent="0.25">
      <c r="B146" s="1"/>
      <c r="C146" s="86"/>
      <c r="D146" s="1"/>
      <c r="E146" s="1"/>
      <c r="I146" s="1"/>
      <c r="J146" s="1"/>
      <c r="K146" s="1"/>
    </row>
    <row r="4316" spans="2:11" x14ac:dyDescent="0.25">
      <c r="B4316" s="1"/>
      <c r="C4316" s="86"/>
      <c r="D4316" s="1"/>
      <c r="E4316" s="1"/>
      <c r="I4316" s="1"/>
      <c r="J4316" s="1"/>
      <c r="K4316" s="1"/>
    </row>
    <row r="4317" spans="2:11" x14ac:dyDescent="0.25">
      <c r="B4317" s="1"/>
      <c r="C4317" s="86"/>
      <c r="D4317" s="1"/>
      <c r="E4317" s="1"/>
      <c r="I4317" s="1"/>
      <c r="J4317" s="1"/>
      <c r="K4317" s="1"/>
    </row>
    <row r="4318" spans="2:11" x14ac:dyDescent="0.25">
      <c r="B4318" s="1"/>
      <c r="C4318" s="86"/>
      <c r="D4318" s="1"/>
      <c r="E4318" s="1"/>
      <c r="I4318" s="1"/>
      <c r="J4318" s="1"/>
      <c r="K4318" s="1"/>
    </row>
    <row r="4319" spans="2:11" x14ac:dyDescent="0.25">
      <c r="B4319" s="1"/>
      <c r="C4319" s="86"/>
      <c r="D4319" s="1"/>
      <c r="E4319" s="1"/>
      <c r="I4319" s="1"/>
      <c r="J4319" s="1"/>
      <c r="K4319" s="1"/>
    </row>
    <row r="4320" spans="2:11" x14ac:dyDescent="0.25">
      <c r="B4320" s="1"/>
      <c r="C4320" s="86"/>
      <c r="D4320" s="1"/>
      <c r="E4320" s="1"/>
      <c r="I4320" s="1"/>
      <c r="J4320" s="1"/>
      <c r="K4320" s="1"/>
    </row>
    <row r="4321" spans="2:11" x14ac:dyDescent="0.25">
      <c r="B4321" s="1"/>
      <c r="C4321" s="86"/>
      <c r="D4321" s="1"/>
      <c r="E4321" s="1"/>
      <c r="I4321" s="1"/>
      <c r="J4321" s="1"/>
      <c r="K4321" s="1"/>
    </row>
    <row r="4322" spans="2:11" x14ac:dyDescent="0.25">
      <c r="B4322" s="1"/>
      <c r="C4322" s="86"/>
      <c r="D4322" s="1"/>
      <c r="E4322" s="1"/>
      <c r="I4322" s="1"/>
      <c r="J4322" s="1"/>
      <c r="K4322" s="1"/>
    </row>
    <row r="4323" spans="2:11" x14ac:dyDescent="0.25">
      <c r="B4323" s="1"/>
      <c r="C4323" s="86"/>
      <c r="D4323" s="1"/>
      <c r="E4323" s="1"/>
      <c r="I4323" s="1"/>
      <c r="J4323" s="1"/>
      <c r="K4323" s="1"/>
    </row>
    <row r="4324" spans="2:11" x14ac:dyDescent="0.25">
      <c r="B4324" s="1"/>
      <c r="C4324" s="86"/>
      <c r="D4324" s="1"/>
      <c r="E4324" s="1"/>
      <c r="I4324" s="1"/>
      <c r="J4324" s="1"/>
      <c r="K4324" s="1"/>
    </row>
    <row r="4325" spans="2:11" x14ac:dyDescent="0.25">
      <c r="B4325" s="1"/>
      <c r="C4325" s="86"/>
      <c r="D4325" s="1"/>
      <c r="E4325" s="1"/>
      <c r="I4325" s="1"/>
      <c r="J4325" s="1"/>
      <c r="K4325" s="1"/>
    </row>
    <row r="4326" spans="2:11" x14ac:dyDescent="0.25">
      <c r="B4326" s="1"/>
      <c r="C4326" s="86"/>
      <c r="D4326" s="1"/>
      <c r="E4326" s="1"/>
      <c r="I4326" s="1"/>
      <c r="J4326" s="1"/>
      <c r="K4326" s="1"/>
    </row>
    <row r="4327" spans="2:11" x14ac:dyDescent="0.25">
      <c r="B4327" s="1"/>
      <c r="C4327" s="86"/>
      <c r="D4327" s="1"/>
      <c r="E4327" s="1"/>
      <c r="I4327" s="1"/>
      <c r="J4327" s="1"/>
      <c r="K4327" s="1"/>
    </row>
    <row r="4328" spans="2:11" x14ac:dyDescent="0.25">
      <c r="B4328" s="1"/>
      <c r="C4328" s="86"/>
      <c r="D4328" s="1"/>
      <c r="E4328" s="1"/>
      <c r="I4328" s="1"/>
      <c r="J4328" s="1"/>
      <c r="K4328" s="1"/>
    </row>
    <row r="4329" spans="2:11" x14ac:dyDescent="0.25">
      <c r="B4329" s="1"/>
      <c r="C4329" s="86"/>
      <c r="D4329" s="1"/>
      <c r="E4329" s="1"/>
      <c r="I4329" s="1"/>
      <c r="J4329" s="1"/>
      <c r="K4329" s="1"/>
    </row>
    <row r="4330" spans="2:11" x14ac:dyDescent="0.25">
      <c r="B4330" s="1"/>
      <c r="C4330" s="86"/>
      <c r="D4330" s="1"/>
      <c r="E4330" s="1"/>
      <c r="I4330" s="1"/>
      <c r="J4330" s="1"/>
      <c r="K4330" s="1"/>
    </row>
    <row r="4331" spans="2:11" x14ac:dyDescent="0.25">
      <c r="B4331" s="1"/>
      <c r="C4331" s="86"/>
      <c r="D4331" s="1"/>
      <c r="E4331" s="1"/>
      <c r="I4331" s="1"/>
      <c r="J4331" s="1"/>
      <c r="K4331" s="1"/>
    </row>
    <row r="4332" spans="2:11" x14ac:dyDescent="0.25">
      <c r="B4332" s="1"/>
      <c r="C4332" s="86"/>
      <c r="D4332" s="1"/>
      <c r="E4332" s="1"/>
      <c r="I4332" s="1"/>
      <c r="J4332" s="1"/>
      <c r="K4332" s="1"/>
    </row>
    <row r="4333" spans="2:11" x14ac:dyDescent="0.25">
      <c r="B4333" s="1"/>
      <c r="C4333" s="86"/>
      <c r="D4333" s="1"/>
      <c r="E4333" s="1"/>
      <c r="I4333" s="1"/>
      <c r="J4333" s="1"/>
      <c r="K4333" s="1"/>
    </row>
    <row r="4334" spans="2:11" x14ac:dyDescent="0.25">
      <c r="B4334" s="1"/>
      <c r="C4334" s="86"/>
      <c r="D4334" s="1"/>
      <c r="E4334" s="1"/>
      <c r="I4334" s="1"/>
      <c r="J4334" s="1"/>
      <c r="K4334" s="1"/>
    </row>
    <row r="4335" spans="2:11" x14ac:dyDescent="0.25">
      <c r="B4335" s="1"/>
      <c r="C4335" s="86"/>
      <c r="D4335" s="1"/>
      <c r="E4335" s="1"/>
      <c r="I4335" s="1"/>
      <c r="J4335" s="1"/>
      <c r="K4335" s="1"/>
    </row>
    <row r="4336" spans="2:11" x14ac:dyDescent="0.25">
      <c r="B4336" s="1"/>
      <c r="C4336" s="86"/>
      <c r="D4336" s="1"/>
      <c r="E4336" s="1"/>
      <c r="I4336" s="1"/>
      <c r="J4336" s="1"/>
      <c r="K4336" s="1"/>
    </row>
    <row r="4337" spans="2:11" x14ac:dyDescent="0.25">
      <c r="B4337" s="1"/>
      <c r="C4337" s="86"/>
      <c r="D4337" s="1"/>
      <c r="E4337" s="1"/>
      <c r="I4337" s="1"/>
      <c r="J4337" s="1"/>
      <c r="K4337" s="1"/>
    </row>
    <row r="4338" spans="2:11" x14ac:dyDescent="0.25">
      <c r="B4338" s="1"/>
      <c r="C4338" s="86"/>
      <c r="D4338" s="1"/>
      <c r="E4338" s="1"/>
      <c r="I4338" s="1"/>
      <c r="J4338" s="1"/>
      <c r="K4338" s="1"/>
    </row>
    <row r="4339" spans="2:11" x14ac:dyDescent="0.25">
      <c r="B4339" s="1"/>
      <c r="C4339" s="86"/>
      <c r="D4339" s="1"/>
      <c r="E4339" s="1"/>
      <c r="I4339" s="1"/>
      <c r="J4339" s="1"/>
      <c r="K4339" s="1"/>
    </row>
    <row r="4340" spans="2:11" x14ac:dyDescent="0.25">
      <c r="B4340" s="1"/>
      <c r="C4340" s="86"/>
      <c r="D4340" s="1"/>
      <c r="E4340" s="1"/>
      <c r="I4340" s="1"/>
      <c r="J4340" s="1"/>
      <c r="K4340" s="1"/>
    </row>
    <row r="4341" spans="2:11" x14ac:dyDescent="0.25">
      <c r="B4341" s="1"/>
      <c r="C4341" s="86"/>
      <c r="D4341" s="1"/>
      <c r="E4341" s="1"/>
      <c r="I4341" s="1"/>
      <c r="J4341" s="1"/>
      <c r="K4341" s="1"/>
    </row>
    <row r="4342" spans="2:11" x14ac:dyDescent="0.25">
      <c r="B4342" s="1"/>
      <c r="C4342" s="86"/>
      <c r="D4342" s="1"/>
      <c r="E4342" s="1"/>
      <c r="I4342" s="1"/>
      <c r="J4342" s="1"/>
      <c r="K4342" s="1"/>
    </row>
    <row r="4343" spans="2:11" x14ac:dyDescent="0.25">
      <c r="B4343" s="1"/>
      <c r="C4343" s="86"/>
      <c r="D4343" s="1"/>
      <c r="E4343" s="1"/>
      <c r="I4343" s="1"/>
      <c r="J4343" s="1"/>
      <c r="K4343" s="1"/>
    </row>
    <row r="4344" spans="2:11" x14ac:dyDescent="0.25">
      <c r="B4344" s="1"/>
      <c r="C4344" s="86"/>
      <c r="D4344" s="1"/>
      <c r="E4344" s="1"/>
      <c r="I4344" s="1"/>
      <c r="J4344" s="1"/>
      <c r="K4344" s="1"/>
    </row>
    <row r="4345" spans="2:11" x14ac:dyDescent="0.25">
      <c r="B4345" s="1"/>
      <c r="C4345" s="86"/>
      <c r="D4345" s="1"/>
      <c r="E4345" s="1"/>
      <c r="I4345" s="1"/>
      <c r="J4345" s="1"/>
      <c r="K4345" s="1"/>
    </row>
    <row r="4346" spans="2:11" x14ac:dyDescent="0.25">
      <c r="B4346" s="1"/>
      <c r="C4346" s="86"/>
      <c r="D4346" s="1"/>
      <c r="E4346" s="1"/>
      <c r="I4346" s="1"/>
      <c r="J4346" s="1"/>
      <c r="K4346" s="1"/>
    </row>
    <row r="4347" spans="2:11" x14ac:dyDescent="0.25">
      <c r="B4347" s="1"/>
      <c r="C4347" s="86"/>
      <c r="D4347" s="1"/>
      <c r="E4347" s="1"/>
      <c r="I4347" s="1"/>
      <c r="J4347" s="1"/>
      <c r="K4347" s="1"/>
    </row>
    <row r="4348" spans="2:11" x14ac:dyDescent="0.25">
      <c r="B4348" s="1"/>
      <c r="C4348" s="86"/>
      <c r="D4348" s="1"/>
      <c r="E4348" s="1"/>
      <c r="I4348" s="1"/>
      <c r="J4348" s="1"/>
      <c r="K4348" s="1"/>
    </row>
    <row r="4349" spans="2:11" x14ac:dyDescent="0.25">
      <c r="B4349" s="1"/>
      <c r="C4349" s="86"/>
      <c r="D4349" s="1"/>
      <c r="E4349" s="1"/>
      <c r="I4349" s="1"/>
      <c r="J4349" s="1"/>
      <c r="K4349" s="1"/>
    </row>
    <row r="4350" spans="2:11" x14ac:dyDescent="0.25">
      <c r="B4350" s="1"/>
      <c r="C4350" s="86"/>
      <c r="D4350" s="1"/>
      <c r="E4350" s="1"/>
      <c r="I4350" s="1"/>
      <c r="J4350" s="1"/>
      <c r="K4350" s="1"/>
    </row>
    <row r="4351" spans="2:11" x14ac:dyDescent="0.25">
      <c r="B4351" s="1"/>
      <c r="C4351" s="86"/>
      <c r="D4351" s="1"/>
      <c r="E4351" s="1"/>
      <c r="I4351" s="1"/>
      <c r="J4351" s="1"/>
      <c r="K4351" s="1"/>
    </row>
    <row r="4352" spans="2:11" x14ac:dyDescent="0.25">
      <c r="B4352" s="1"/>
      <c r="C4352" s="86"/>
      <c r="D4352" s="1"/>
      <c r="E4352" s="1"/>
      <c r="I4352" s="1"/>
      <c r="J4352" s="1"/>
      <c r="K4352" s="1"/>
    </row>
    <row r="4353" spans="2:11" x14ac:dyDescent="0.25">
      <c r="B4353" s="1"/>
      <c r="C4353" s="86"/>
      <c r="D4353" s="1"/>
      <c r="E4353" s="1"/>
      <c r="I4353" s="1"/>
      <c r="J4353" s="1"/>
      <c r="K4353" s="1"/>
    </row>
    <row r="4354" spans="2:11" x14ac:dyDescent="0.25">
      <c r="B4354" s="1"/>
      <c r="C4354" s="86"/>
      <c r="D4354" s="1"/>
      <c r="E4354" s="1"/>
      <c r="I4354" s="1"/>
      <c r="J4354" s="1"/>
      <c r="K4354" s="1"/>
    </row>
    <row r="4355" spans="2:11" x14ac:dyDescent="0.25">
      <c r="B4355" s="1"/>
      <c r="C4355" s="86"/>
      <c r="D4355" s="1"/>
      <c r="E4355" s="1"/>
      <c r="I4355" s="1"/>
      <c r="J4355" s="1"/>
      <c r="K4355" s="1"/>
    </row>
    <row r="4356" spans="2:11" x14ac:dyDescent="0.25">
      <c r="B4356" s="1"/>
      <c r="C4356" s="86"/>
      <c r="D4356" s="1"/>
      <c r="E4356" s="1"/>
      <c r="I4356" s="1"/>
      <c r="J4356" s="1"/>
      <c r="K4356" s="1"/>
    </row>
    <row r="4357" spans="2:11" x14ac:dyDescent="0.25">
      <c r="B4357" s="1"/>
      <c r="C4357" s="86"/>
      <c r="D4357" s="1"/>
      <c r="E4357" s="1"/>
      <c r="I4357" s="1"/>
      <c r="J4357" s="1"/>
      <c r="K4357" s="1"/>
    </row>
    <row r="4358" spans="2:11" x14ac:dyDescent="0.25">
      <c r="B4358" s="1"/>
      <c r="C4358" s="86"/>
      <c r="D4358" s="1"/>
      <c r="E4358" s="1"/>
      <c r="I4358" s="1"/>
      <c r="J4358" s="1"/>
      <c r="K4358" s="1"/>
    </row>
    <row r="4359" spans="2:11" x14ac:dyDescent="0.25">
      <c r="B4359" s="1"/>
      <c r="C4359" s="86"/>
      <c r="D4359" s="1"/>
      <c r="E4359" s="1"/>
      <c r="I4359" s="1"/>
      <c r="J4359" s="1"/>
      <c r="K4359" s="1"/>
    </row>
    <row r="4360" spans="2:11" x14ac:dyDescent="0.25">
      <c r="B4360" s="1"/>
      <c r="C4360" s="86"/>
      <c r="D4360" s="1"/>
      <c r="E4360" s="1"/>
      <c r="I4360" s="1"/>
      <c r="J4360" s="1"/>
      <c r="K4360" s="1"/>
    </row>
    <row r="4361" spans="2:11" x14ac:dyDescent="0.25">
      <c r="B4361" s="1"/>
      <c r="C4361" s="86"/>
      <c r="D4361" s="1"/>
      <c r="E4361" s="1"/>
      <c r="I4361" s="1"/>
      <c r="J4361" s="1"/>
      <c r="K4361" s="1"/>
    </row>
    <row r="4362" spans="2:11" x14ac:dyDescent="0.25">
      <c r="B4362" s="1"/>
      <c r="C4362" s="86"/>
      <c r="D4362" s="1"/>
      <c r="E4362" s="1"/>
      <c r="I4362" s="1"/>
      <c r="J4362" s="1"/>
      <c r="K4362" s="1"/>
    </row>
    <row r="4363" spans="2:11" x14ac:dyDescent="0.25">
      <c r="B4363" s="1"/>
      <c r="C4363" s="86"/>
      <c r="D4363" s="1"/>
      <c r="E4363" s="1"/>
      <c r="I4363" s="1"/>
      <c r="J4363" s="1"/>
      <c r="K4363" s="1"/>
    </row>
    <row r="4364" spans="2:11" x14ac:dyDescent="0.25">
      <c r="B4364" s="1"/>
      <c r="C4364" s="86"/>
      <c r="D4364" s="1"/>
      <c r="E4364" s="1"/>
      <c r="I4364" s="1"/>
      <c r="J4364" s="1"/>
      <c r="K4364" s="1"/>
    </row>
    <row r="4365" spans="2:11" x14ac:dyDescent="0.25">
      <c r="B4365" s="1"/>
      <c r="C4365" s="86"/>
      <c r="D4365" s="1"/>
      <c r="E4365" s="1"/>
      <c r="I4365" s="1"/>
      <c r="J4365" s="1"/>
      <c r="K4365" s="1"/>
    </row>
    <row r="4366" spans="2:11" x14ac:dyDescent="0.25">
      <c r="B4366" s="1"/>
      <c r="C4366" s="86"/>
      <c r="D4366" s="1"/>
      <c r="E4366" s="1"/>
      <c r="I4366" s="1"/>
      <c r="J4366" s="1"/>
      <c r="K4366" s="1"/>
    </row>
    <row r="4367" spans="2:11" x14ac:dyDescent="0.25">
      <c r="B4367" s="1"/>
      <c r="C4367" s="86"/>
      <c r="D4367" s="1"/>
      <c r="E4367" s="1"/>
      <c r="I4367" s="1"/>
      <c r="J4367" s="1"/>
      <c r="K4367" s="1"/>
    </row>
    <row r="4368" spans="2:11" x14ac:dyDescent="0.25">
      <c r="B4368" s="1"/>
      <c r="C4368" s="86"/>
      <c r="D4368" s="1"/>
      <c r="E4368" s="1"/>
      <c r="I4368" s="1"/>
      <c r="J4368" s="1"/>
      <c r="K4368" s="1"/>
    </row>
    <row r="4369" spans="2:11" x14ac:dyDescent="0.25">
      <c r="B4369" s="1"/>
      <c r="C4369" s="86"/>
      <c r="D4369" s="1"/>
      <c r="E4369" s="1"/>
      <c r="I4369" s="1"/>
      <c r="J4369" s="1"/>
      <c r="K4369" s="1"/>
    </row>
    <row r="4370" spans="2:11" x14ac:dyDescent="0.25">
      <c r="B4370" s="1"/>
      <c r="C4370" s="86"/>
      <c r="D4370" s="1"/>
      <c r="E4370" s="1"/>
      <c r="I4370" s="1"/>
      <c r="J4370" s="1"/>
      <c r="K4370" s="1"/>
    </row>
    <row r="4371" spans="2:11" x14ac:dyDescent="0.25">
      <c r="B4371" s="1"/>
      <c r="C4371" s="86"/>
      <c r="D4371" s="1"/>
      <c r="E4371" s="1"/>
      <c r="I4371" s="1"/>
      <c r="J4371" s="1"/>
      <c r="K4371" s="1"/>
    </row>
    <row r="4372" spans="2:11" x14ac:dyDescent="0.25">
      <c r="B4372" s="1"/>
      <c r="C4372" s="86"/>
      <c r="D4372" s="1"/>
      <c r="E4372" s="1"/>
      <c r="I4372" s="1"/>
      <c r="J4372" s="1"/>
      <c r="K4372" s="1"/>
    </row>
    <row r="4373" spans="2:11" x14ac:dyDescent="0.25">
      <c r="B4373" s="1"/>
      <c r="C4373" s="86"/>
      <c r="D4373" s="1"/>
      <c r="E4373" s="1"/>
      <c r="I4373" s="1"/>
      <c r="J4373" s="1"/>
      <c r="K4373" s="1"/>
    </row>
    <row r="4374" spans="2:11" x14ac:dyDescent="0.25">
      <c r="B4374" s="1"/>
      <c r="C4374" s="86"/>
      <c r="D4374" s="1"/>
      <c r="E4374" s="1"/>
      <c r="I4374" s="1"/>
      <c r="J4374" s="1"/>
      <c r="K4374" s="1"/>
    </row>
    <row r="4375" spans="2:11" x14ac:dyDescent="0.25">
      <c r="B4375" s="1"/>
      <c r="C4375" s="86"/>
      <c r="D4375" s="1"/>
      <c r="E4375" s="1"/>
      <c r="I4375" s="1"/>
      <c r="J4375" s="1"/>
      <c r="K4375" s="1"/>
    </row>
    <row r="4376" spans="2:11" x14ac:dyDescent="0.25">
      <c r="B4376" s="1"/>
      <c r="C4376" s="86"/>
      <c r="D4376" s="1"/>
      <c r="E4376" s="1"/>
      <c r="I4376" s="1"/>
      <c r="J4376" s="1"/>
      <c r="K4376" s="1"/>
    </row>
    <row r="4377" spans="2:11" x14ac:dyDescent="0.25">
      <c r="B4377" s="1"/>
      <c r="C4377" s="86"/>
      <c r="D4377" s="1"/>
      <c r="E4377" s="1"/>
      <c r="I4377" s="1"/>
      <c r="J4377" s="1"/>
      <c r="K4377" s="1"/>
    </row>
    <row r="4459" spans="2:11" x14ac:dyDescent="0.25">
      <c r="B4459" s="1"/>
      <c r="C4459" s="86"/>
      <c r="D4459" s="1"/>
      <c r="E4459" s="1"/>
      <c r="I4459" s="1"/>
      <c r="J4459" s="1"/>
      <c r="K4459" s="1"/>
    </row>
    <row r="4460" spans="2:11" x14ac:dyDescent="0.25">
      <c r="B4460" s="1"/>
      <c r="C4460" s="86"/>
      <c r="D4460" s="1"/>
      <c r="E4460" s="1"/>
      <c r="I4460" s="1"/>
      <c r="J4460" s="1"/>
      <c r="K4460" s="1"/>
    </row>
    <row r="4461" spans="2:11" x14ac:dyDescent="0.25">
      <c r="B4461" s="1"/>
      <c r="C4461" s="86"/>
      <c r="D4461" s="1"/>
      <c r="E4461" s="1"/>
      <c r="I4461" s="1"/>
      <c r="J4461" s="1"/>
      <c r="K4461" s="1"/>
    </row>
    <row r="4462" spans="2:11" x14ac:dyDescent="0.25">
      <c r="B4462" s="1"/>
      <c r="C4462" s="86"/>
      <c r="D4462" s="1"/>
      <c r="E4462" s="1"/>
      <c r="I4462" s="1"/>
      <c r="J4462" s="1"/>
      <c r="K4462" s="1"/>
    </row>
    <row r="4463" spans="2:11" x14ac:dyDescent="0.25">
      <c r="B4463" s="1"/>
      <c r="C4463" s="86"/>
      <c r="D4463" s="1"/>
      <c r="E4463" s="1"/>
      <c r="I4463" s="1"/>
      <c r="J4463" s="1"/>
      <c r="K4463" s="1"/>
    </row>
    <row r="4464" spans="2:11" x14ac:dyDescent="0.25">
      <c r="B4464" s="1"/>
      <c r="C4464" s="86"/>
      <c r="D4464" s="1"/>
      <c r="E4464" s="1"/>
      <c r="I4464" s="1"/>
      <c r="J4464" s="1"/>
      <c r="K4464" s="1"/>
    </row>
    <row r="4465" spans="1:11" ht="30" x14ac:dyDescent="0.25">
      <c r="A4465" s="1" t="s">
        <v>20</v>
      </c>
      <c r="B4465" s="2" t="s">
        <v>21</v>
      </c>
      <c r="C4465" s="85" t="s">
        <v>22</v>
      </c>
      <c r="D4465" s="32" t="s">
        <v>23</v>
      </c>
      <c r="E4465" s="1"/>
      <c r="I4465" s="1"/>
      <c r="J4465" s="1"/>
      <c r="K4465" s="1"/>
    </row>
    <row r="4466" spans="1:11" ht="60" x14ac:dyDescent="0.25">
      <c r="A4466" s="1" t="s">
        <v>24</v>
      </c>
      <c r="B4466" s="2" t="s">
        <v>25</v>
      </c>
      <c r="C4466" s="85" t="s">
        <v>26</v>
      </c>
      <c r="D4466" s="32" t="s">
        <v>27</v>
      </c>
      <c r="E4466" s="1"/>
      <c r="I4466" s="1"/>
      <c r="J4466" s="1"/>
      <c r="K4466" s="1"/>
    </row>
    <row r="4467" spans="1:11" ht="135" x14ac:dyDescent="0.25">
      <c r="A4467" s="1" t="s">
        <v>28</v>
      </c>
      <c r="B4467" s="2" t="s">
        <v>29</v>
      </c>
      <c r="C4467" s="85" t="s">
        <v>30</v>
      </c>
      <c r="D4467" s="32" t="s">
        <v>31</v>
      </c>
      <c r="E4467" s="1"/>
      <c r="I4467" s="1"/>
      <c r="J4467" s="1"/>
      <c r="K4467" s="1"/>
    </row>
    <row r="4468" spans="1:11" ht="51.75" x14ac:dyDescent="0.25">
      <c r="A4468" s="1" t="s">
        <v>32</v>
      </c>
      <c r="B4468" s="2" t="s">
        <v>32</v>
      </c>
      <c r="C4468" s="85" t="s">
        <v>33</v>
      </c>
      <c r="D4468" s="32" t="s">
        <v>34</v>
      </c>
      <c r="E4468" s="1"/>
      <c r="I4468" s="1"/>
      <c r="J4468" s="1"/>
      <c r="K4468" s="1"/>
    </row>
    <row r="4469" spans="1:11" ht="51.75" x14ac:dyDescent="0.25">
      <c r="C4469" s="85" t="s">
        <v>35</v>
      </c>
      <c r="D4469" s="32" t="s">
        <v>36</v>
      </c>
      <c r="E4469" s="1"/>
      <c r="I4469" s="1"/>
      <c r="J4469" s="1"/>
      <c r="K4469" s="1"/>
    </row>
    <row r="4470" spans="1:11" ht="39" x14ac:dyDescent="0.25">
      <c r="C4470" s="85" t="s">
        <v>37</v>
      </c>
      <c r="D4470" s="32" t="s">
        <v>38</v>
      </c>
      <c r="E4470" s="1"/>
      <c r="I4470" s="1"/>
      <c r="J4470" s="1"/>
      <c r="K4470" s="1"/>
    </row>
    <row r="4471" spans="1:11" ht="64.5" x14ac:dyDescent="0.25">
      <c r="C4471" s="85" t="s">
        <v>39</v>
      </c>
      <c r="D4471" s="32" t="s">
        <v>40</v>
      </c>
      <c r="E4471" s="1"/>
      <c r="I4471" s="1"/>
      <c r="J4471" s="1"/>
      <c r="K4471" s="1"/>
    </row>
    <row r="4472" spans="1:11" ht="51.75" x14ac:dyDescent="0.25">
      <c r="C4472" s="85" t="s">
        <v>41</v>
      </c>
      <c r="D4472" s="32" t="s">
        <v>42</v>
      </c>
      <c r="E4472" s="1"/>
      <c r="I4472" s="1"/>
      <c r="J4472" s="1"/>
      <c r="K4472" s="1"/>
    </row>
    <row r="4473" spans="1:11" ht="77.25" x14ac:dyDescent="0.25">
      <c r="C4473" s="85" t="s">
        <v>43</v>
      </c>
      <c r="D4473" s="32" t="s">
        <v>44</v>
      </c>
      <c r="E4473" s="1"/>
      <c r="I4473" s="1"/>
      <c r="J4473" s="1"/>
      <c r="K4473" s="1"/>
    </row>
    <row r="4474" spans="1:11" ht="39" x14ac:dyDescent="0.25">
      <c r="C4474" s="85" t="s">
        <v>45</v>
      </c>
      <c r="D4474" s="32" t="s">
        <v>46</v>
      </c>
      <c r="E4474" s="1"/>
      <c r="I4474" s="1"/>
      <c r="J4474" s="1"/>
      <c r="K4474" s="1"/>
    </row>
    <row r="4475" spans="1:11" x14ac:dyDescent="0.25">
      <c r="C4475" s="85" t="s">
        <v>32</v>
      </c>
      <c r="D4475" s="32" t="s">
        <v>47</v>
      </c>
      <c r="E4475" s="1"/>
      <c r="I4475" s="1"/>
      <c r="J4475" s="1"/>
      <c r="K4475" s="1"/>
    </row>
    <row r="4476" spans="1:11" x14ac:dyDescent="0.25">
      <c r="D4476" s="32" t="s">
        <v>48</v>
      </c>
      <c r="E4476" s="1"/>
      <c r="I4476" s="1"/>
      <c r="J4476" s="1"/>
      <c r="K4476" s="1"/>
    </row>
    <row r="4477" spans="1:11" ht="30" x14ac:dyDescent="0.25">
      <c r="D4477" s="32" t="s">
        <v>49</v>
      </c>
      <c r="E4477" s="1"/>
      <c r="I4477" s="1"/>
      <c r="J4477" s="1"/>
      <c r="K4477" s="1"/>
    </row>
    <row r="4478" spans="1:11" x14ac:dyDescent="0.25">
      <c r="D4478" s="32" t="s">
        <v>50</v>
      </c>
      <c r="E4478" s="1"/>
      <c r="I4478" s="1"/>
      <c r="J4478" s="1"/>
      <c r="K4478" s="1"/>
    </row>
    <row r="4479" spans="1:11" x14ac:dyDescent="0.25">
      <c r="D4479" s="32" t="s">
        <v>51</v>
      </c>
      <c r="E4479" s="1"/>
      <c r="I4479" s="1"/>
      <c r="J4479" s="1"/>
      <c r="K4479" s="1"/>
    </row>
    <row r="4480" spans="1:11" ht="30" x14ac:dyDescent="0.25">
      <c r="D4480" s="32" t="s">
        <v>52</v>
      </c>
      <c r="E4480" s="1"/>
      <c r="I4480" s="1"/>
      <c r="J4480" s="1"/>
      <c r="K4480" s="1"/>
    </row>
    <row r="4481" spans="2:11" x14ac:dyDescent="0.25">
      <c r="B4481" s="1"/>
      <c r="C4481" s="86"/>
      <c r="D4481" s="32" t="s">
        <v>53</v>
      </c>
      <c r="E4481" s="1"/>
      <c r="I4481" s="1"/>
      <c r="J4481" s="1"/>
      <c r="K4481" s="1"/>
    </row>
    <row r="4482" spans="2:11" x14ac:dyDescent="0.25">
      <c r="B4482" s="1"/>
      <c r="C4482" s="86"/>
      <c r="D4482" s="32" t="s">
        <v>54</v>
      </c>
      <c r="E4482" s="1"/>
      <c r="I4482" s="1"/>
      <c r="J4482" s="1"/>
      <c r="K4482" s="1"/>
    </row>
    <row r="4483" spans="2:11" ht="45" x14ac:dyDescent="0.25">
      <c r="B4483" s="1"/>
      <c r="C4483" s="86"/>
      <c r="D4483" s="32" t="s">
        <v>55</v>
      </c>
      <c r="E4483" s="1"/>
      <c r="I4483" s="1"/>
      <c r="J4483" s="1"/>
      <c r="K4483" s="1"/>
    </row>
    <row r="4484" spans="2:11" ht="30" x14ac:dyDescent="0.25">
      <c r="B4484" s="1"/>
      <c r="C4484" s="86"/>
      <c r="D4484" s="32" t="s">
        <v>56</v>
      </c>
      <c r="E4484" s="1"/>
      <c r="I4484" s="1"/>
      <c r="J4484" s="1"/>
      <c r="K4484" s="1"/>
    </row>
    <row r="4485" spans="2:11" ht="30" x14ac:dyDescent="0.25">
      <c r="B4485" s="1"/>
      <c r="C4485" s="86"/>
      <c r="D4485" s="32" t="s">
        <v>57</v>
      </c>
      <c r="E4485" s="1"/>
      <c r="I4485" s="1"/>
      <c r="J4485" s="1"/>
      <c r="K4485" s="1"/>
    </row>
    <row r="4486" spans="2:11" x14ac:dyDescent="0.25">
      <c r="B4486" s="1"/>
      <c r="C4486" s="86"/>
      <c r="D4486" s="32" t="s">
        <v>58</v>
      </c>
      <c r="E4486" s="1"/>
      <c r="I4486" s="1"/>
      <c r="J4486" s="1"/>
      <c r="K4486" s="1"/>
    </row>
    <row r="4487" spans="2:11" x14ac:dyDescent="0.25">
      <c r="B4487" s="1"/>
      <c r="C4487" s="86"/>
      <c r="D4487" s="32" t="s">
        <v>59</v>
      </c>
      <c r="E4487" s="1"/>
      <c r="I4487" s="1"/>
      <c r="J4487" s="1"/>
      <c r="K4487" s="1"/>
    </row>
    <row r="4488" spans="2:11" x14ac:dyDescent="0.25">
      <c r="B4488" s="1"/>
      <c r="C4488" s="86"/>
      <c r="D4488" s="32" t="s">
        <v>60</v>
      </c>
      <c r="E4488" s="1"/>
      <c r="I4488" s="1"/>
      <c r="J4488" s="1"/>
      <c r="K4488" s="1"/>
    </row>
    <row r="4489" spans="2:11" ht="30" x14ac:dyDescent="0.25">
      <c r="B4489" s="1"/>
      <c r="C4489" s="86"/>
      <c r="D4489" s="32" t="s">
        <v>61</v>
      </c>
      <c r="E4489" s="1"/>
      <c r="I4489" s="1"/>
      <c r="J4489" s="1"/>
      <c r="K4489" s="1"/>
    </row>
    <row r="4490" spans="2:11" ht="30" x14ac:dyDescent="0.25">
      <c r="B4490" s="1"/>
      <c r="C4490" s="86"/>
      <c r="D4490" s="32" t="s">
        <v>62</v>
      </c>
      <c r="E4490" s="1"/>
      <c r="I4490" s="1"/>
      <c r="J4490" s="1"/>
      <c r="K4490" s="1"/>
    </row>
    <row r="4491" spans="2:11" ht="30" x14ac:dyDescent="0.25">
      <c r="B4491" s="1"/>
      <c r="C4491" s="86"/>
      <c r="D4491" s="32" t="s">
        <v>63</v>
      </c>
      <c r="E4491" s="1"/>
      <c r="I4491" s="1"/>
      <c r="J4491" s="1"/>
      <c r="K4491" s="1"/>
    </row>
    <row r="4492" spans="2:11" ht="30" x14ac:dyDescent="0.25">
      <c r="B4492" s="1"/>
      <c r="C4492" s="86"/>
      <c r="D4492" s="32" t="s">
        <v>64</v>
      </c>
      <c r="E4492" s="1"/>
      <c r="I4492" s="1"/>
      <c r="J4492" s="1"/>
      <c r="K4492" s="1"/>
    </row>
    <row r="4493" spans="2:11" x14ac:dyDescent="0.25">
      <c r="B4493" s="1"/>
      <c r="C4493" s="86"/>
      <c r="D4493" s="32" t="s">
        <v>65</v>
      </c>
      <c r="E4493" s="1"/>
      <c r="I4493" s="1"/>
      <c r="J4493" s="1"/>
      <c r="K4493" s="1"/>
    </row>
    <row r="4494" spans="2:11" ht="30" x14ac:dyDescent="0.25">
      <c r="B4494" s="1"/>
      <c r="C4494" s="86"/>
      <c r="D4494" s="32" t="s">
        <v>66</v>
      </c>
      <c r="E4494" s="1"/>
      <c r="I4494" s="1"/>
      <c r="J4494" s="1"/>
      <c r="K4494" s="1"/>
    </row>
    <row r="4495" spans="2:11" x14ac:dyDescent="0.25">
      <c r="B4495" s="1"/>
      <c r="C4495" s="86"/>
      <c r="D4495" s="32" t="s">
        <v>67</v>
      </c>
      <c r="E4495" s="1"/>
      <c r="I4495" s="1"/>
      <c r="J4495" s="1"/>
      <c r="K4495" s="1"/>
    </row>
    <row r="4496" spans="2:11" ht="30" x14ac:dyDescent="0.25">
      <c r="B4496" s="1"/>
      <c r="C4496" s="86"/>
      <c r="D4496" s="32" t="s">
        <v>68</v>
      </c>
      <c r="E4496" s="1"/>
      <c r="I4496" s="1"/>
      <c r="J4496" s="1"/>
      <c r="K4496" s="1"/>
    </row>
    <row r="4497" spans="2:11" ht="30" x14ac:dyDescent="0.25">
      <c r="B4497" s="1"/>
      <c r="C4497" s="86"/>
      <c r="D4497" s="32" t="s">
        <v>69</v>
      </c>
      <c r="E4497" s="1"/>
      <c r="I4497" s="1"/>
      <c r="J4497" s="1"/>
      <c r="K4497" s="1"/>
    </row>
    <row r="4498" spans="2:11" x14ac:dyDescent="0.25">
      <c r="B4498" s="1"/>
      <c r="C4498" s="86"/>
      <c r="D4498" s="32" t="s">
        <v>70</v>
      </c>
      <c r="E4498" s="1"/>
      <c r="I4498" s="1"/>
      <c r="J4498" s="1"/>
      <c r="K4498" s="1"/>
    </row>
    <row r="4499" spans="2:11" ht="45" x14ac:dyDescent="0.25">
      <c r="B4499" s="1"/>
      <c r="C4499" s="86"/>
      <c r="D4499" s="32" t="s">
        <v>71</v>
      </c>
      <c r="E4499" s="1"/>
      <c r="I4499" s="1"/>
      <c r="J4499" s="1"/>
      <c r="K4499" s="1"/>
    </row>
    <row r="4500" spans="2:11" x14ac:dyDescent="0.25">
      <c r="B4500" s="1"/>
      <c r="C4500" s="86"/>
      <c r="D4500" s="32" t="s">
        <v>72</v>
      </c>
      <c r="E4500" s="1"/>
      <c r="I4500" s="1"/>
      <c r="J4500" s="1"/>
      <c r="K4500" s="1"/>
    </row>
    <row r="4501" spans="2:11" x14ac:dyDescent="0.25">
      <c r="B4501" s="1"/>
      <c r="C4501" s="86"/>
      <c r="D4501" s="32" t="s">
        <v>73</v>
      </c>
      <c r="E4501" s="1"/>
      <c r="I4501" s="1"/>
      <c r="J4501" s="1"/>
      <c r="K4501" s="1"/>
    </row>
    <row r="4502" spans="2:11" x14ac:dyDescent="0.25">
      <c r="B4502" s="1"/>
      <c r="C4502" s="86"/>
      <c r="D4502" s="32" t="s">
        <v>74</v>
      </c>
      <c r="E4502" s="1"/>
      <c r="I4502" s="1"/>
      <c r="J4502" s="1"/>
      <c r="K4502" s="1"/>
    </row>
    <row r="4503" spans="2:11" ht="30" x14ac:dyDescent="0.25">
      <c r="B4503" s="1"/>
      <c r="C4503" s="86"/>
      <c r="D4503" s="32" t="s">
        <v>75</v>
      </c>
      <c r="E4503" s="1"/>
      <c r="I4503" s="1"/>
      <c r="J4503" s="1"/>
      <c r="K4503" s="1"/>
    </row>
    <row r="4504" spans="2:11" ht="30" x14ac:dyDescent="0.25">
      <c r="B4504" s="1"/>
      <c r="C4504" s="86"/>
      <c r="D4504" s="32" t="s">
        <v>76</v>
      </c>
      <c r="E4504" s="1"/>
      <c r="I4504" s="1"/>
      <c r="J4504" s="1"/>
      <c r="K4504" s="1"/>
    </row>
    <row r="4505" spans="2:11" x14ac:dyDescent="0.25">
      <c r="B4505" s="1"/>
      <c r="C4505" s="86"/>
      <c r="D4505" s="32" t="s">
        <v>77</v>
      </c>
      <c r="E4505" s="1"/>
      <c r="I4505" s="1"/>
      <c r="J4505" s="1"/>
      <c r="K4505" s="1"/>
    </row>
    <row r="4506" spans="2:11" x14ac:dyDescent="0.25">
      <c r="B4506" s="1"/>
      <c r="C4506" s="86"/>
      <c r="D4506" s="32" t="s">
        <v>78</v>
      </c>
      <c r="E4506" s="1"/>
      <c r="I4506" s="1"/>
      <c r="J4506" s="1"/>
      <c r="K4506" s="1"/>
    </row>
    <row r="4507" spans="2:11" x14ac:dyDescent="0.25">
      <c r="B4507" s="1"/>
      <c r="C4507" s="86"/>
      <c r="D4507" s="32" t="s">
        <v>79</v>
      </c>
      <c r="E4507" s="1"/>
      <c r="I4507" s="1"/>
      <c r="J4507" s="1"/>
      <c r="K4507" s="1"/>
    </row>
    <row r="4508" spans="2:11" x14ac:dyDescent="0.25">
      <c r="B4508" s="1"/>
      <c r="C4508" s="86"/>
      <c r="D4508" s="32" t="s">
        <v>80</v>
      </c>
      <c r="E4508" s="1"/>
      <c r="I4508" s="1"/>
      <c r="J4508" s="1"/>
      <c r="K4508" s="1"/>
    </row>
    <row r="4509" spans="2:11" ht="30" x14ac:dyDescent="0.25">
      <c r="B4509" s="1"/>
      <c r="C4509" s="86"/>
      <c r="D4509" s="32" t="s">
        <v>81</v>
      </c>
      <c r="E4509" s="1"/>
      <c r="I4509" s="1"/>
      <c r="J4509" s="1"/>
      <c r="K4509" s="1"/>
    </row>
    <row r="4510" spans="2:11" x14ac:dyDescent="0.25">
      <c r="B4510" s="1"/>
      <c r="C4510" s="86"/>
      <c r="D4510" s="32" t="s">
        <v>82</v>
      </c>
      <c r="E4510" s="1"/>
      <c r="I4510" s="1"/>
      <c r="J4510" s="1"/>
      <c r="K4510" s="1"/>
    </row>
    <row r="4511" spans="2:11" x14ac:dyDescent="0.25">
      <c r="B4511" s="1"/>
      <c r="C4511" s="86"/>
      <c r="D4511" s="32" t="s">
        <v>83</v>
      </c>
      <c r="E4511" s="1"/>
      <c r="I4511" s="1"/>
      <c r="J4511" s="1"/>
      <c r="K4511" s="1"/>
    </row>
    <row r="4512" spans="2:11" x14ac:dyDescent="0.25">
      <c r="B4512" s="1"/>
      <c r="C4512" s="86"/>
      <c r="D4512" s="32" t="s">
        <v>84</v>
      </c>
      <c r="E4512" s="1"/>
      <c r="I4512" s="1"/>
      <c r="J4512" s="1"/>
      <c r="K4512" s="1"/>
    </row>
    <row r="4513" spans="2:11" ht="30" x14ac:dyDescent="0.25">
      <c r="B4513" s="1"/>
      <c r="C4513" s="86"/>
      <c r="D4513" s="32" t="s">
        <v>85</v>
      </c>
      <c r="E4513" s="1"/>
      <c r="I4513" s="1"/>
      <c r="J4513" s="1"/>
      <c r="K4513" s="1"/>
    </row>
    <row r="4514" spans="2:11" ht="30" x14ac:dyDescent="0.25">
      <c r="B4514" s="1"/>
      <c r="C4514" s="86"/>
      <c r="D4514" s="32" t="s">
        <v>86</v>
      </c>
      <c r="E4514" s="1"/>
      <c r="I4514" s="1"/>
      <c r="J4514" s="1"/>
      <c r="K4514" s="1"/>
    </row>
    <row r="4515" spans="2:11" ht="30" x14ac:dyDescent="0.25">
      <c r="B4515" s="1"/>
      <c r="C4515" s="86"/>
      <c r="D4515" s="32" t="s">
        <v>87</v>
      </c>
      <c r="E4515" s="1"/>
      <c r="I4515" s="1"/>
      <c r="J4515" s="1"/>
      <c r="K4515" s="1"/>
    </row>
    <row r="4516" spans="2:11" ht="30" x14ac:dyDescent="0.25">
      <c r="B4516" s="1"/>
      <c r="C4516" s="86"/>
      <c r="D4516" s="32" t="s">
        <v>88</v>
      </c>
      <c r="E4516" s="1"/>
      <c r="I4516" s="1"/>
      <c r="J4516" s="1"/>
      <c r="K4516" s="1"/>
    </row>
    <row r="4517" spans="2:11" ht="30" x14ac:dyDescent="0.25">
      <c r="B4517" s="1"/>
      <c r="C4517" s="86"/>
      <c r="D4517" s="32" t="s">
        <v>89</v>
      </c>
      <c r="E4517" s="1"/>
      <c r="I4517" s="1"/>
      <c r="J4517" s="1"/>
      <c r="K4517" s="1"/>
    </row>
    <row r="4518" spans="2:11" ht="45" x14ac:dyDescent="0.25">
      <c r="B4518" s="1"/>
      <c r="C4518" s="86"/>
      <c r="D4518" s="32" t="s">
        <v>90</v>
      </c>
      <c r="E4518" s="1"/>
      <c r="I4518" s="1"/>
      <c r="J4518" s="1"/>
      <c r="K4518" s="1"/>
    </row>
    <row r="4519" spans="2:11" x14ac:dyDescent="0.25">
      <c r="B4519" s="1"/>
      <c r="C4519" s="86"/>
      <c r="D4519" s="32" t="s">
        <v>91</v>
      </c>
      <c r="E4519" s="1"/>
      <c r="I4519" s="1"/>
      <c r="J4519" s="1"/>
      <c r="K4519" s="1"/>
    </row>
    <row r="4520" spans="2:11" ht="30" x14ac:dyDescent="0.25">
      <c r="B4520" s="1"/>
      <c r="C4520" s="86"/>
      <c r="D4520" s="32" t="s">
        <v>92</v>
      </c>
      <c r="E4520" s="1"/>
      <c r="I4520" s="1"/>
      <c r="J4520" s="1"/>
      <c r="K4520" s="1"/>
    </row>
    <row r="4521" spans="2:11" ht="45" x14ac:dyDescent="0.25">
      <c r="B4521" s="1"/>
      <c r="C4521" s="86"/>
      <c r="D4521" s="32" t="s">
        <v>93</v>
      </c>
      <c r="E4521" s="1"/>
      <c r="I4521" s="1"/>
      <c r="J4521" s="1"/>
      <c r="K4521" s="1"/>
    </row>
    <row r="4522" spans="2:11" ht="30" x14ac:dyDescent="0.25">
      <c r="B4522" s="1"/>
      <c r="C4522" s="86"/>
      <c r="D4522" s="32" t="s">
        <v>94</v>
      </c>
      <c r="E4522" s="1"/>
      <c r="I4522" s="1"/>
      <c r="J4522" s="1"/>
      <c r="K4522" s="1"/>
    </row>
    <row r="4523" spans="2:11" x14ac:dyDescent="0.25">
      <c r="B4523" s="1"/>
      <c r="C4523" s="86"/>
      <c r="D4523" s="32" t="s">
        <v>95</v>
      </c>
      <c r="E4523" s="1"/>
      <c r="I4523" s="1"/>
      <c r="J4523" s="1"/>
      <c r="K4523" s="1"/>
    </row>
    <row r="4524" spans="2:11" x14ac:dyDescent="0.25">
      <c r="B4524" s="1"/>
      <c r="C4524" s="86"/>
      <c r="D4524" s="32" t="s">
        <v>96</v>
      </c>
      <c r="E4524" s="1"/>
      <c r="I4524" s="1"/>
      <c r="J4524" s="1"/>
      <c r="K4524" s="1"/>
    </row>
    <row r="4525" spans="2:11" x14ac:dyDescent="0.25">
      <c r="B4525" s="1"/>
      <c r="C4525" s="86"/>
      <c r="D4525" s="32" t="s">
        <v>97</v>
      </c>
      <c r="E4525" s="1"/>
      <c r="I4525" s="1"/>
      <c r="J4525" s="1"/>
      <c r="K4525" s="1"/>
    </row>
    <row r="4526" spans="2:11" x14ac:dyDescent="0.25">
      <c r="B4526" s="1"/>
      <c r="C4526" s="86"/>
      <c r="D4526" s="32" t="s">
        <v>32</v>
      </c>
      <c r="E4526" s="1"/>
      <c r="I4526" s="1"/>
      <c r="J4526" s="1"/>
      <c r="K4526" s="1"/>
    </row>
  </sheetData>
  <mergeCells count="12">
    <mergeCell ref="A1:K1"/>
    <mergeCell ref="A2:K2"/>
    <mergeCell ref="A3:K3"/>
    <mergeCell ref="A65:F65"/>
    <mergeCell ref="A66:F66"/>
    <mergeCell ref="A29:F29"/>
    <mergeCell ref="A38:F38"/>
    <mergeCell ref="A41:F41"/>
    <mergeCell ref="A43:K43"/>
    <mergeCell ref="A53:F53"/>
    <mergeCell ref="A55:K55"/>
    <mergeCell ref="A40:F40"/>
  </mergeCells>
  <dataValidations count="1">
    <dataValidation type="list" allowBlank="1" showInputMessage="1" showErrorMessage="1" sqref="E5:E28 E39 E30:E37 E44:E52 E56:E64">
      <formula1>"POAI,ADICIONADO"</formula1>
    </dataValidation>
  </dataValidations>
  <pageMargins left="0.11811023622047245" right="0.11811023622047245" top="0" bottom="0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7" workbookViewId="0">
      <selection activeCell="A19" sqref="A19:G27"/>
    </sheetView>
  </sheetViews>
  <sheetFormatPr baseColWidth="10" defaultColWidth="23" defaultRowHeight="12.75" x14ac:dyDescent="0.25"/>
  <cols>
    <col min="1" max="1" width="31.28515625" style="8" customWidth="1"/>
    <col min="2" max="2" width="19.5703125" style="8" customWidth="1"/>
    <col min="3" max="3" width="19.28515625" style="26" customWidth="1"/>
    <col min="4" max="4" width="19.7109375" style="26" customWidth="1"/>
    <col min="5" max="5" width="17.140625" style="26" customWidth="1"/>
    <col min="6" max="6" width="15.5703125" style="26" customWidth="1"/>
    <col min="7" max="7" width="23" style="26"/>
    <col min="8" max="16384" width="23" style="8"/>
  </cols>
  <sheetData>
    <row r="1" spans="1:9" ht="15.75" x14ac:dyDescent="0.25">
      <c r="A1" s="66" t="s">
        <v>98</v>
      </c>
      <c r="B1" s="66"/>
      <c r="C1" s="66"/>
      <c r="D1" s="66"/>
      <c r="E1" s="66"/>
      <c r="F1" s="66"/>
      <c r="G1" s="66"/>
    </row>
    <row r="2" spans="1:9" ht="15.75" x14ac:dyDescent="0.25">
      <c r="A2" s="66" t="s">
        <v>99</v>
      </c>
      <c r="B2" s="66"/>
      <c r="C2" s="66"/>
      <c r="D2" s="66"/>
      <c r="E2" s="66"/>
      <c r="F2" s="66"/>
      <c r="G2" s="66"/>
    </row>
    <row r="3" spans="1:9" ht="15.75" x14ac:dyDescent="0.25">
      <c r="A3" s="66" t="s">
        <v>242</v>
      </c>
      <c r="B3" s="66"/>
      <c r="C3" s="66"/>
      <c r="D3" s="66"/>
      <c r="E3" s="66"/>
      <c r="F3" s="66"/>
      <c r="G3" s="66"/>
    </row>
    <row r="4" spans="1:9" ht="16.5" thickBot="1" x14ac:dyDescent="0.3">
      <c r="A4" s="87"/>
      <c r="B4" s="87"/>
      <c r="C4" s="87"/>
      <c r="D4" s="87"/>
      <c r="E4" s="87"/>
      <c r="F4" s="87"/>
      <c r="G4" s="87"/>
    </row>
    <row r="5" spans="1:9" ht="21" customHeight="1" x14ac:dyDescent="0.25">
      <c r="A5" s="88" t="s">
        <v>100</v>
      </c>
      <c r="B5" s="89" t="s">
        <v>101</v>
      </c>
      <c r="C5" s="89"/>
      <c r="D5" s="89"/>
      <c r="E5" s="90"/>
      <c r="F5" s="90"/>
      <c r="G5" s="91"/>
    </row>
    <row r="6" spans="1:9" ht="32.25" customHeight="1" x14ac:dyDescent="0.25">
      <c r="A6" s="92"/>
      <c r="B6" s="93" t="s">
        <v>13</v>
      </c>
      <c r="C6" s="94" t="s">
        <v>240</v>
      </c>
      <c r="D6" s="94" t="s">
        <v>115</v>
      </c>
      <c r="E6" s="95" t="s">
        <v>241</v>
      </c>
      <c r="F6" s="96" t="s">
        <v>106</v>
      </c>
      <c r="G6" s="97" t="s">
        <v>102</v>
      </c>
    </row>
    <row r="7" spans="1:9" s="9" customFormat="1" ht="15" x14ac:dyDescent="0.25">
      <c r="A7" s="98" t="s">
        <v>103</v>
      </c>
      <c r="B7" s="99">
        <f>'MARZO 31-2019'!H38</f>
        <v>1402000000</v>
      </c>
      <c r="C7" s="99">
        <f>'MARZO 31-2019'!H29</f>
        <v>10000000000</v>
      </c>
      <c r="D7" s="99">
        <f>'MARZO 31-2019'!H40</f>
        <v>267000000</v>
      </c>
      <c r="E7" s="99"/>
      <c r="F7" s="99"/>
      <c r="G7" s="99">
        <f>SUM(B7:F7)</f>
        <v>11669000000</v>
      </c>
      <c r="I7" s="10"/>
    </row>
    <row r="8" spans="1:9" s="13" customFormat="1" ht="15" x14ac:dyDescent="0.25">
      <c r="A8" s="100" t="s">
        <v>117</v>
      </c>
      <c r="B8" s="101">
        <f>'MARZO 31-2019'!I38</f>
        <v>340560963</v>
      </c>
      <c r="C8" s="101">
        <f>'MARZO 31-2019'!I29</f>
        <v>1607169200</v>
      </c>
      <c r="D8" s="101">
        <f>'MARZO 31-2019'!I40</f>
        <v>0</v>
      </c>
      <c r="E8" s="101"/>
      <c r="F8" s="101"/>
      <c r="G8" s="101">
        <f>SUM(B8:F8)</f>
        <v>1947730163</v>
      </c>
      <c r="H8" s="11"/>
      <c r="I8" s="12"/>
    </row>
    <row r="9" spans="1:9" s="14" customFormat="1" ht="15" x14ac:dyDescent="0.25">
      <c r="A9" s="102"/>
      <c r="B9" s="103">
        <f>B8/B7</f>
        <v>0.2429108152639087</v>
      </c>
      <c r="C9" s="103">
        <f>C8/C7</f>
        <v>0.16071692000000001</v>
      </c>
      <c r="D9" s="103">
        <f>D8/D7</f>
        <v>0</v>
      </c>
      <c r="E9" s="103"/>
      <c r="F9" s="103"/>
      <c r="G9" s="103">
        <f>G8/G7</f>
        <v>0.16691491670237382</v>
      </c>
      <c r="H9" s="118"/>
      <c r="I9" s="15"/>
    </row>
    <row r="10" spans="1:9" ht="15" x14ac:dyDescent="0.25">
      <c r="A10" s="104"/>
      <c r="B10" s="104"/>
      <c r="C10" s="104"/>
      <c r="D10" s="104"/>
      <c r="E10" s="104"/>
      <c r="F10" s="104"/>
      <c r="G10" s="104"/>
      <c r="I10" s="16"/>
    </row>
    <row r="11" spans="1:9" s="9" customFormat="1" ht="15" x14ac:dyDescent="0.25">
      <c r="A11" s="105" t="s">
        <v>104</v>
      </c>
      <c r="B11" s="106"/>
      <c r="C11" s="99"/>
      <c r="D11" s="99"/>
      <c r="E11" s="99">
        <f>'MARZO 31-2019'!H53</f>
        <v>1905566197</v>
      </c>
      <c r="F11" s="99">
        <f>'MARZO 31-2019'!H65</f>
        <v>1186162125</v>
      </c>
      <c r="G11" s="99"/>
      <c r="H11" s="10"/>
      <c r="I11" s="10"/>
    </row>
    <row r="12" spans="1:9" s="13" customFormat="1" ht="15" x14ac:dyDescent="0.25">
      <c r="A12" s="107" t="s">
        <v>118</v>
      </c>
      <c r="B12" s="108"/>
      <c r="C12" s="101"/>
      <c r="D12" s="101"/>
      <c r="E12" s="101">
        <f>'MARZO 31-2019'!I53</f>
        <v>1182063036</v>
      </c>
      <c r="F12" s="101">
        <f>'MARZO 31-2019'!I65</f>
        <v>153295949</v>
      </c>
      <c r="G12" s="101"/>
      <c r="H12" s="12"/>
      <c r="I12" s="12"/>
    </row>
    <row r="13" spans="1:9" s="14" customFormat="1" ht="15" x14ac:dyDescent="0.25">
      <c r="A13" s="102"/>
      <c r="B13" s="109"/>
      <c r="C13" s="103"/>
      <c r="D13" s="103"/>
      <c r="E13" s="103">
        <f t="shared" ref="C13:F13" si="0">E12/E11</f>
        <v>0.62032116116509806</v>
      </c>
      <c r="F13" s="103">
        <f t="shared" si="0"/>
        <v>0.12923692787779748</v>
      </c>
      <c r="G13" s="103"/>
      <c r="I13" s="15"/>
    </row>
    <row r="14" spans="1:9" ht="15" x14ac:dyDescent="0.25">
      <c r="A14" s="107"/>
      <c r="B14" s="108"/>
      <c r="C14" s="101"/>
      <c r="D14" s="101"/>
      <c r="E14" s="101"/>
      <c r="F14" s="101"/>
      <c r="G14" s="101"/>
      <c r="I14" s="16"/>
    </row>
    <row r="15" spans="1:9" s="9" customFormat="1" ht="15" x14ac:dyDescent="0.25">
      <c r="A15" s="105" t="s">
        <v>109</v>
      </c>
      <c r="B15" s="99">
        <f>B7+B11</f>
        <v>1402000000</v>
      </c>
      <c r="C15" s="99">
        <f>C7+C11</f>
        <v>10000000000</v>
      </c>
      <c r="D15" s="99">
        <f>D7+D11</f>
        <v>267000000</v>
      </c>
      <c r="E15" s="99">
        <f>E11</f>
        <v>1905566197</v>
      </c>
      <c r="F15" s="99">
        <f>F11</f>
        <v>1186162125</v>
      </c>
      <c r="G15" s="99">
        <f>SUM(B15:F15)</f>
        <v>14760728322</v>
      </c>
      <c r="H15" s="10"/>
      <c r="I15" s="10"/>
    </row>
    <row r="16" spans="1:9" s="13" customFormat="1" ht="15" x14ac:dyDescent="0.25">
      <c r="A16" s="107" t="s">
        <v>119</v>
      </c>
      <c r="B16" s="101">
        <f>B8+B12</f>
        <v>340560963</v>
      </c>
      <c r="C16" s="101">
        <f t="shared" ref="C16:F16" si="1">C8+C12</f>
        <v>1607169200</v>
      </c>
      <c r="D16" s="101">
        <f t="shared" si="1"/>
        <v>0</v>
      </c>
      <c r="E16" s="101">
        <f>E12</f>
        <v>1182063036</v>
      </c>
      <c r="F16" s="101">
        <f>F12</f>
        <v>153295949</v>
      </c>
      <c r="G16" s="99">
        <f>SUM(B16:F16)</f>
        <v>3283089148</v>
      </c>
      <c r="H16" s="12"/>
      <c r="I16" s="12"/>
    </row>
    <row r="17" spans="1:11" s="18" customFormat="1" ht="15" x14ac:dyDescent="0.25">
      <c r="A17" s="110"/>
      <c r="B17" s="111">
        <f>B16/B15</f>
        <v>0.2429108152639087</v>
      </c>
      <c r="C17" s="111">
        <f t="shared" ref="C17:G17" si="2">C16/C15</f>
        <v>0.16071692000000001</v>
      </c>
      <c r="D17" s="111">
        <f t="shared" si="2"/>
        <v>0</v>
      </c>
      <c r="E17" s="111">
        <f t="shared" si="2"/>
        <v>0.62032116116509806</v>
      </c>
      <c r="F17" s="111">
        <f t="shared" si="2"/>
        <v>0.12923692787779748</v>
      </c>
      <c r="G17" s="111">
        <f t="shared" si="2"/>
        <v>0.22242053890435393</v>
      </c>
      <c r="H17" s="17"/>
    </row>
    <row r="18" spans="1:11" x14ac:dyDescent="0.25">
      <c r="A18" s="67"/>
      <c r="B18" s="67"/>
      <c r="C18" s="67"/>
      <c r="D18" s="67"/>
      <c r="E18" s="67"/>
      <c r="F18" s="67"/>
      <c r="G18" s="67"/>
      <c r="K18" s="16"/>
    </row>
    <row r="19" spans="1:11" ht="21.75" customHeight="1" x14ac:dyDescent="0.25">
      <c r="A19" s="112" t="s">
        <v>250</v>
      </c>
      <c r="B19" s="113"/>
      <c r="C19" s="113"/>
      <c r="D19" s="113"/>
      <c r="E19" s="113"/>
      <c r="F19" s="113"/>
      <c r="G19" s="114"/>
    </row>
    <row r="20" spans="1:11" x14ac:dyDescent="0.25">
      <c r="A20" s="112"/>
      <c r="B20" s="113"/>
      <c r="C20" s="113"/>
      <c r="D20" s="113"/>
      <c r="E20" s="113"/>
      <c r="F20" s="113"/>
      <c r="G20" s="114"/>
      <c r="H20" s="16"/>
    </row>
    <row r="21" spans="1:11" x14ac:dyDescent="0.25">
      <c r="A21" s="112"/>
      <c r="B21" s="113"/>
      <c r="C21" s="113"/>
      <c r="D21" s="113"/>
      <c r="E21" s="113"/>
      <c r="F21" s="113"/>
      <c r="G21" s="114"/>
      <c r="I21" s="16"/>
    </row>
    <row r="22" spans="1:11" x14ac:dyDescent="0.25">
      <c r="A22" s="112"/>
      <c r="B22" s="113"/>
      <c r="C22" s="113"/>
      <c r="D22" s="113"/>
      <c r="E22" s="113"/>
      <c r="F22" s="113"/>
      <c r="G22" s="114"/>
    </row>
    <row r="23" spans="1:11" x14ac:dyDescent="0.25">
      <c r="A23" s="112"/>
      <c r="B23" s="113"/>
      <c r="C23" s="113"/>
      <c r="D23" s="113"/>
      <c r="E23" s="113"/>
      <c r="F23" s="113"/>
      <c r="G23" s="114"/>
    </row>
    <row r="24" spans="1:11" x14ac:dyDescent="0.25">
      <c r="A24" s="112"/>
      <c r="B24" s="113"/>
      <c r="C24" s="113"/>
      <c r="D24" s="113"/>
      <c r="E24" s="113"/>
      <c r="F24" s="113"/>
      <c r="G24" s="114"/>
      <c r="H24" s="16"/>
    </row>
    <row r="25" spans="1:11" x14ac:dyDescent="0.25">
      <c r="A25" s="112"/>
      <c r="B25" s="113"/>
      <c r="C25" s="113"/>
      <c r="D25" s="113"/>
      <c r="E25" s="113"/>
      <c r="F25" s="113"/>
      <c r="G25" s="114"/>
    </row>
    <row r="26" spans="1:11" ht="15.75" customHeight="1" x14ac:dyDescent="0.25">
      <c r="A26" s="112"/>
      <c r="B26" s="113"/>
      <c r="C26" s="113"/>
      <c r="D26" s="113"/>
      <c r="E26" s="113"/>
      <c r="F26" s="113"/>
      <c r="G26" s="114"/>
    </row>
    <row r="27" spans="1:11" ht="2.25" customHeight="1" thickBot="1" x14ac:dyDescent="0.3">
      <c r="A27" s="115"/>
      <c r="B27" s="116"/>
      <c r="C27" s="116"/>
      <c r="D27" s="116"/>
      <c r="E27" s="116"/>
      <c r="F27" s="116"/>
      <c r="G27" s="117"/>
    </row>
    <row r="29" spans="1:11" x14ac:dyDescent="0.25">
      <c r="A29" s="123" t="s">
        <v>105</v>
      </c>
      <c r="B29" s="123"/>
    </row>
  </sheetData>
  <mergeCells count="9">
    <mergeCell ref="A19:G27"/>
    <mergeCell ref="A1:G1"/>
    <mergeCell ref="A2:G2"/>
    <mergeCell ref="A3:G3"/>
    <mergeCell ref="A4:G4"/>
    <mergeCell ref="A5:A6"/>
    <mergeCell ref="B5:G5"/>
    <mergeCell ref="A18:G18"/>
    <mergeCell ref="A10:G10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3" workbookViewId="0">
      <selection sqref="A1:N1"/>
    </sheetView>
  </sheetViews>
  <sheetFormatPr baseColWidth="10" defaultRowHeight="15" x14ac:dyDescent="0.25"/>
  <cols>
    <col min="1" max="1" width="22.28515625" customWidth="1"/>
    <col min="2" max="3" width="17.85546875" bestFit="1" customWidth="1"/>
  </cols>
  <sheetData>
    <row r="1" spans="1:14" ht="15.75" x14ac:dyDescent="0.25">
      <c r="A1" s="68" t="s">
        <v>98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8" customHeight="1" x14ac:dyDescent="0.25">
      <c r="A2" s="68" t="s">
        <v>99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8" customHeight="1" x14ac:dyDescent="0.25">
      <c r="A3" s="66" t="s">
        <v>242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5.75" x14ac:dyDescent="0.25">
      <c r="A4" s="124" t="s">
        <v>244</v>
      </c>
      <c r="B4" s="124"/>
      <c r="C4" s="124"/>
      <c r="D4" s="124"/>
    </row>
    <row r="5" spans="1:14" ht="31.5" x14ac:dyDescent="0.25">
      <c r="A5" s="125" t="s">
        <v>101</v>
      </c>
      <c r="B5" s="125" t="s">
        <v>107</v>
      </c>
      <c r="C5" s="125" t="s">
        <v>118</v>
      </c>
      <c r="D5" s="125" t="s">
        <v>108</v>
      </c>
    </row>
    <row r="6" spans="1:14" x14ac:dyDescent="0.25">
      <c r="A6" s="126" t="s">
        <v>106</v>
      </c>
      <c r="B6" s="127">
        <f>'MARZO 31-2019'!H65</f>
        <v>1186162125</v>
      </c>
      <c r="C6" s="127">
        <f>'MARZO 31-2019'!I65</f>
        <v>153295949</v>
      </c>
      <c r="D6" s="20">
        <f>C6/B6</f>
        <v>0.12923692787779748</v>
      </c>
    </row>
    <row r="7" spans="1:14" x14ac:dyDescent="0.25">
      <c r="A7" s="126" t="s">
        <v>243</v>
      </c>
      <c r="B7" s="127">
        <f>'MARZO 31-2019'!H53</f>
        <v>1905566197</v>
      </c>
      <c r="C7" s="127">
        <f>'MARZO 31-2019'!I53</f>
        <v>1182063036</v>
      </c>
      <c r="D7" s="20">
        <f>C7/B7</f>
        <v>0.62032116116509806</v>
      </c>
    </row>
    <row r="8" spans="1:14" x14ac:dyDescent="0.25">
      <c r="A8" s="126"/>
      <c r="B8" s="127"/>
      <c r="C8" s="127"/>
      <c r="D8" s="20"/>
    </row>
    <row r="9" spans="1:14" x14ac:dyDescent="0.25">
      <c r="A9" s="21" t="s">
        <v>102</v>
      </c>
      <c r="B9" s="22">
        <f>B6+B7+B8</f>
        <v>3091728322</v>
      </c>
      <c r="C9" s="22">
        <f>SUM(C6:C8)</f>
        <v>1335358985</v>
      </c>
      <c r="D9" s="24"/>
    </row>
    <row r="11" spans="1:14" ht="15.75" x14ac:dyDescent="0.25">
      <c r="A11" s="124" t="s">
        <v>245</v>
      </c>
      <c r="B11" s="124"/>
      <c r="C11" s="124"/>
      <c r="D11" s="124"/>
    </row>
    <row r="12" spans="1:14" ht="31.5" x14ac:dyDescent="0.25">
      <c r="A12" s="125" t="s">
        <v>101</v>
      </c>
      <c r="B12" s="125" t="s">
        <v>107</v>
      </c>
      <c r="C12" s="125" t="s">
        <v>118</v>
      </c>
      <c r="D12" s="125" t="s">
        <v>108</v>
      </c>
    </row>
    <row r="13" spans="1:14" x14ac:dyDescent="0.25">
      <c r="A13" s="126" t="s">
        <v>110</v>
      </c>
      <c r="B13" s="127">
        <f>'MARZO 31-2019'!H29</f>
        <v>10000000000</v>
      </c>
      <c r="C13" s="127">
        <f>'MARZO 31-2019'!I29</f>
        <v>1607169200</v>
      </c>
      <c r="D13" s="23">
        <f t="shared" ref="D13:D15" si="0">C13/B13</f>
        <v>0.16071692000000001</v>
      </c>
    </row>
    <row r="14" spans="1:14" x14ac:dyDescent="0.25">
      <c r="A14" s="126" t="s">
        <v>13</v>
      </c>
      <c r="B14" s="127">
        <f>'MARZO 31-2019'!H38</f>
        <v>1402000000</v>
      </c>
      <c r="C14" s="127">
        <f>'MARZO 31-2019'!I38</f>
        <v>340560963</v>
      </c>
      <c r="D14" s="23">
        <f t="shared" si="0"/>
        <v>0.2429108152639087</v>
      </c>
    </row>
    <row r="15" spans="1:14" x14ac:dyDescent="0.25">
      <c r="A15" s="128" t="s">
        <v>116</v>
      </c>
      <c r="B15" s="127">
        <f>'MARZO 31-2019'!H40</f>
        <v>267000000</v>
      </c>
      <c r="C15" s="127">
        <f>'MARZO 31-2019'!I40</f>
        <v>0</v>
      </c>
      <c r="D15" s="23">
        <f t="shared" si="0"/>
        <v>0</v>
      </c>
    </row>
    <row r="16" spans="1:14" x14ac:dyDescent="0.25">
      <c r="A16" s="21" t="s">
        <v>102</v>
      </c>
      <c r="B16" s="22">
        <f>SUM(B13:B15)</f>
        <v>11669000000</v>
      </c>
      <c r="C16" s="22">
        <f>SUM(C13:C15)</f>
        <v>1947730163</v>
      </c>
      <c r="D16" s="24">
        <f>C16/B16</f>
        <v>0.16691491670237382</v>
      </c>
    </row>
    <row r="18" spans="1:4" ht="15.75" x14ac:dyDescent="0.25">
      <c r="A18" s="36" t="s">
        <v>134</v>
      </c>
      <c r="B18" s="37">
        <f>B9+B16</f>
        <v>14760728322</v>
      </c>
      <c r="C18" s="37">
        <f>C9+C16</f>
        <v>3283089148</v>
      </c>
      <c r="D18" s="38">
        <f>C18/B18</f>
        <v>0.22242053890435393</v>
      </c>
    </row>
    <row r="21" spans="1:4" x14ac:dyDescent="0.25">
      <c r="B21" s="19"/>
      <c r="C21" s="19"/>
    </row>
    <row r="23" spans="1:4" x14ac:dyDescent="0.25">
      <c r="B23" s="19"/>
    </row>
  </sheetData>
  <mergeCells count="5">
    <mergeCell ref="A4:D4"/>
    <mergeCell ref="A11:D11"/>
    <mergeCell ref="A1:N1"/>
    <mergeCell ref="A2:N2"/>
    <mergeCell ref="A3:N3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4" workbookViewId="0">
      <selection activeCell="G21" sqref="G21"/>
    </sheetView>
  </sheetViews>
  <sheetFormatPr baseColWidth="10" defaultRowHeight="15" x14ac:dyDescent="0.25"/>
  <cols>
    <col min="1" max="1" width="41.28515625" customWidth="1"/>
    <col min="2" max="2" width="50.42578125" customWidth="1"/>
    <col min="3" max="3" width="15.140625" bestFit="1" customWidth="1"/>
  </cols>
  <sheetData>
    <row r="1" spans="1:14" ht="15" customHeight="1" x14ac:dyDescent="0.25">
      <c r="A1" s="69" t="s">
        <v>98</v>
      </c>
      <c r="B1" s="69"/>
      <c r="C1" s="119"/>
      <c r="D1" s="119"/>
      <c r="E1" s="119"/>
      <c r="F1" s="119"/>
      <c r="G1" s="34"/>
      <c r="H1" s="34"/>
      <c r="I1" s="34"/>
      <c r="J1" s="34"/>
      <c r="K1" s="34"/>
      <c r="L1" s="34"/>
      <c r="M1" s="34"/>
      <c r="N1" s="34"/>
    </row>
    <row r="2" spans="1:14" ht="21.75" customHeight="1" x14ac:dyDescent="0.25">
      <c r="A2" s="69" t="s">
        <v>99</v>
      </c>
      <c r="B2" s="69"/>
      <c r="C2" s="119"/>
      <c r="D2" s="119"/>
      <c r="E2" s="119"/>
      <c r="F2" s="119"/>
      <c r="G2" s="34"/>
      <c r="H2" s="34"/>
      <c r="I2" s="34"/>
      <c r="J2" s="34"/>
      <c r="K2" s="34"/>
      <c r="L2" s="34"/>
      <c r="M2" s="34"/>
      <c r="N2" s="34"/>
    </row>
    <row r="3" spans="1:14" ht="30" customHeight="1" x14ac:dyDescent="0.25">
      <c r="A3" s="121" t="s">
        <v>242</v>
      </c>
      <c r="B3" s="121"/>
      <c r="C3" s="120"/>
      <c r="D3" s="120"/>
      <c r="E3" s="120"/>
      <c r="F3" s="120"/>
      <c r="G3" s="35"/>
      <c r="H3" s="35"/>
      <c r="I3" s="35"/>
      <c r="J3" s="35"/>
      <c r="K3" s="35"/>
      <c r="L3" s="35"/>
      <c r="M3" s="35"/>
      <c r="N3" s="35"/>
    </row>
    <row r="4" spans="1:14" ht="15.75" x14ac:dyDescent="0.25">
      <c r="A4" s="129" t="s">
        <v>246</v>
      </c>
      <c r="B4" s="129"/>
    </row>
    <row r="5" spans="1:14" ht="19.5" customHeight="1" x14ac:dyDescent="0.25">
      <c r="A5" s="133" t="s">
        <v>4</v>
      </c>
      <c r="B5" s="130" t="s">
        <v>118</v>
      </c>
    </row>
    <row r="6" spans="1:14" x14ac:dyDescent="0.25">
      <c r="A6" s="134" t="s">
        <v>110</v>
      </c>
      <c r="B6" s="131">
        <f>'MARZO 31-2019'!I29</f>
        <v>1607169200</v>
      </c>
    </row>
    <row r="7" spans="1:14" x14ac:dyDescent="0.25">
      <c r="A7" s="134" t="s">
        <v>106</v>
      </c>
      <c r="B7" s="131">
        <f>'MARZO 31-2019'!I65</f>
        <v>153295949</v>
      </c>
    </row>
    <row r="8" spans="1:14" x14ac:dyDescent="0.25">
      <c r="A8" s="134" t="s">
        <v>13</v>
      </c>
      <c r="B8" s="131">
        <f>'MARZO 31-2019'!I38</f>
        <v>340560963</v>
      </c>
    </row>
    <row r="9" spans="1:14" x14ac:dyDescent="0.25">
      <c r="A9" s="134" t="s">
        <v>116</v>
      </c>
      <c r="B9" s="131">
        <f>'MARZO 31-2019'!I40</f>
        <v>0</v>
      </c>
    </row>
    <row r="10" spans="1:14" x14ac:dyDescent="0.25">
      <c r="A10" s="134" t="s">
        <v>243</v>
      </c>
      <c r="B10" s="131">
        <f>'MARZO 31-2019'!I53</f>
        <v>1182063036</v>
      </c>
    </row>
    <row r="11" spans="1:14" x14ac:dyDescent="0.25">
      <c r="A11" s="135" t="s">
        <v>102</v>
      </c>
      <c r="B11" s="132">
        <f>SUM(B6:B10)</f>
        <v>3283089148</v>
      </c>
      <c r="C11" s="19"/>
    </row>
  </sheetData>
  <mergeCells count="4">
    <mergeCell ref="A4:B4"/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31-2019</vt:lpstr>
      <vt:lpstr>RESUMEN</vt:lpstr>
      <vt:lpstr>GRAFICO 1.</vt:lpstr>
      <vt:lpstr>GRAFICO 2.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Enerieth Benjumea Urrea</dc:creator>
  <cp:lastModifiedBy>Alba Enerieth Benjumea Urrea</cp:lastModifiedBy>
  <cp:lastPrinted>2019-02-22T16:18:28Z</cp:lastPrinted>
  <dcterms:created xsi:type="dcterms:W3CDTF">2017-05-30T18:59:49Z</dcterms:created>
  <dcterms:modified xsi:type="dcterms:W3CDTF">2019-05-23T19:15:01Z</dcterms:modified>
</cp:coreProperties>
</file>